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ms-excel.sheet.macroEnabled.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drawings/drawing2.xml" ContentType="application/vnd.openxmlformats-officedocument.drawing+xml"/>
  <Override PartName="/xl/ctrlProps/ctrlProp14.xml" ContentType="application/vnd.ms-excel.controlproperties+xml"/>
  <Override PartName="/xl/drawings/drawing3.xml" ContentType="application/vnd.openxmlformats-officedocument.drawing+xml"/>
  <Override PartName="/xl/ctrlProps/ctrlProp15.xml" ContentType="application/vnd.ms-excel.controlproperties+xml"/>
  <Override PartName="/xl/drawings/drawing4.xml" ContentType="application/vnd.openxmlformats-officedocument.drawing+xml"/>
  <Override PartName="/xl/ctrlProps/ctrlProp16.xml" ContentType="application/vnd.ms-excel.controlproperties+xml"/>
  <Override PartName="/xl/drawings/drawing5.xml" ContentType="application/vnd.openxmlformats-officedocument.drawing+xml"/>
  <Override PartName="/xl/ctrlProps/ctrlProp17.xml" ContentType="application/vnd.ms-excel.controlproperties+xml"/>
  <Override PartName="/xl/ctrlProps/ctrlProp18.xml" ContentType="application/vnd.ms-excel.controlproperties+xml"/>
  <Override PartName="/xl/drawings/drawing6.xml" ContentType="application/vnd.openxmlformats-officedocument.drawing+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drawings/drawing7.xml" ContentType="application/vnd.openxmlformats-officedocument.drawing+xml"/>
  <Override PartName="/xl/ctrlProps/ctrlProp22.xml" ContentType="application/vnd.ms-excel.controlproperties+xml"/>
  <Override PartName="/xl/ctrlProps/ctrlProp23.xml" ContentType="application/vnd.ms-excel.controlproperties+xml"/>
  <Override PartName="/xl/charts/chart1.xml" ContentType="application/vnd.openxmlformats-officedocument.drawingml.chart+xml"/>
  <Override PartName="/xl/drawings/drawing8.xml" ContentType="application/vnd.openxmlformats-officedocument.drawing+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alcChain.xml" ContentType="application/vnd.openxmlformats-officedocument.spreadsheetml.calcChain+xml"/>
  <Override PartName="/xl/vbaProject.bin" ContentType="application/vnd.ms-office.vbaProject"/>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codeName="{7A2D7E96-6E34-419A-AE5F-296B3A7E7977}"/>
  <workbookPr codeName="ThisWorkbook"/>
  <mc:AlternateContent xmlns:mc="http://schemas.openxmlformats.org/markup-compatibility/2006">
    <mc:Choice Requires="x15">
      <x15ac:absPath xmlns:x15ac="http://schemas.microsoft.com/office/spreadsheetml/2010/11/ac" url="M:\Documents removed for format\Website\"/>
    </mc:Choice>
  </mc:AlternateContent>
  <bookViews>
    <workbookView xWindow="0" yWindow="0" windowWidth="15390" windowHeight="7590" tabRatio="738" activeTab="7"/>
  </bookViews>
  <sheets>
    <sheet name="Beginning" sheetId="1" r:id="rId1"/>
    <sheet name="Cover" sheetId="2" r:id="rId2"/>
    <sheet name="Index" sheetId="3" r:id="rId3"/>
    <sheet name="Workshop logistics" sheetId="4" r:id="rId4"/>
    <sheet name="Assessment Tables" sheetId="8" r:id="rId5"/>
    <sheet name="Inherent Risk Register" sheetId="6" r:id="rId6"/>
    <sheet name="Inherent vs Residual graph" sheetId="9" r:id="rId7"/>
    <sheet name="Summary" sheetId="10" r:id="rId8"/>
    <sheet name="Top 10" sheetId="11" r:id="rId9"/>
  </sheets>
  <definedNames>
    <definedName name="Accounting_Information">'Inherent Risk Register'!$A$64</definedName>
    <definedName name="Budgeting___Planning">'Inherent Risk Register'!$A$58</definedName>
    <definedName name="Cash_Flow">'Inherent Risk Register'!$A$59</definedName>
    <definedName name="Compliance">'Inherent Risk Register'!$B$134:$B$138</definedName>
    <definedName name="Cost_Control">'Inherent Risk Register'!$A$65</definedName>
    <definedName name="ExternalRisks">'Inherent Risk Register'!$B$141:$B$154</definedName>
    <definedName name="Financial_Instruments">'Inherent Risk Register'!$A$62</definedName>
    <definedName name="Financial_Management" localSheetId="8">'Top 10'!$B$68:$B$78</definedName>
    <definedName name="Financial_Management">'Inherent Risk Register'!$B$58:$B$75</definedName>
    <definedName name="Financial_Reporting">'Inherent Risk Register'!$A$61</definedName>
    <definedName name="FinancialManagement" localSheetId="5">'Inherent Risk Register'!$B$57:$B$75</definedName>
    <definedName name="FinancialManagement" localSheetId="8">'Top 10'!$B$67:$B$78</definedName>
    <definedName name="FinancialManagement">'Inherent Risk Register'!$B$58:$B$75</definedName>
    <definedName name="Funding">'Inherent Risk Register'!$A$63</definedName>
    <definedName name="Governance">'Inherent Risk Register'!$B$114:$B$118</definedName>
    <definedName name="HumanResources">'Inherent Risk Register'!$B$78:$B$85</definedName>
    <definedName name="InformationManagement">'Inherent Risk Register'!$B$47:$B$55</definedName>
    <definedName name="Integrity">'Inherent Risk Register'!$B$121:$B$125</definedName>
    <definedName name="Investment_Evaluation">'Inherent Risk Register'!$A$60</definedName>
    <definedName name="Operational">'Inherent Risk Register'!$B$88:$B$110</definedName>
    <definedName name="_xlnm.Print_Area" localSheetId="4">'Assessment Tables'!$A$1:$F$37</definedName>
    <definedName name="_xlnm.Print_Area" localSheetId="0">Beginning!$B$1:$K$31</definedName>
    <definedName name="_xlnm.Print_Area" localSheetId="1">Cover!$A$1:$Q$30</definedName>
    <definedName name="_xlnm.Print_Area" localSheetId="2">Index!$A$1:$J$41</definedName>
    <definedName name="_xlnm.Print_Area" localSheetId="5">'Inherent Risk Register'!$A$1:$T$32</definedName>
    <definedName name="_xlnm.Print_Area" localSheetId="6">'Inherent vs Residual graph'!$A$1:$T$42</definedName>
    <definedName name="_xlnm.Print_Area" localSheetId="7">Summary!$A$1:$E$40</definedName>
    <definedName name="_xlnm.Print_Area" localSheetId="8">'Top 10'!$A$1:$U$44</definedName>
    <definedName name="_xlnm.Print_Area" localSheetId="3">'Workshop logistics'!$A$1:$G$44</definedName>
    <definedName name="_xlnm.Print_Titles" localSheetId="4">'Assessment Tables'!$1:$5</definedName>
    <definedName name="_xlnm.Print_Titles" localSheetId="5">('Inherent Risk Register'!$A:$A,'Inherent Risk Register'!$1:$7)</definedName>
    <definedName name="Property__Plant___Equipment">'Inherent Risk Register'!$A$67</definedName>
    <definedName name="Revenue">'Inherent Risk Register'!$A$66</definedName>
    <definedName name="RiskArea">'Inherent Risk Register'!$B$35:$B$44</definedName>
    <definedName name="Treasury">'Inherent Risk Register'!$A$68</definedName>
  </definedNames>
  <calcPr calcId="152511"/>
</workbook>
</file>

<file path=xl/calcChain.xml><?xml version="1.0" encoding="utf-8"?>
<calcChain xmlns="http://schemas.openxmlformats.org/spreadsheetml/2006/main">
  <c r="B1" i="11" l="1"/>
  <c r="B2" i="11"/>
  <c r="B3" i="11"/>
  <c r="B4" i="11"/>
  <c r="U9" i="11"/>
  <c r="U10" i="11"/>
  <c r="U11" i="11"/>
  <c r="U12" i="11"/>
  <c r="U13" i="11"/>
  <c r="U14" i="11"/>
  <c r="U15" i="11"/>
  <c r="U16" i="11"/>
  <c r="U17" i="11"/>
  <c r="U18" i="11"/>
  <c r="U19" i="11"/>
  <c r="U20" i="11"/>
  <c r="U21" i="11"/>
  <c r="U22" i="11"/>
  <c r="U23" i="11"/>
  <c r="U24" i="11"/>
  <c r="U25" i="11"/>
  <c r="U26" i="11"/>
  <c r="U27" i="11"/>
  <c r="U28" i="11"/>
  <c r="U29" i="11"/>
  <c r="U30" i="11"/>
  <c r="U31" i="11"/>
  <c r="U32" i="11"/>
  <c r="U33" i="11"/>
  <c r="U34" i="11"/>
  <c r="U35" i="11"/>
  <c r="U36" i="11"/>
  <c r="U37" i="11"/>
  <c r="U38" i="11"/>
  <c r="U39" i="11"/>
  <c r="U40" i="11"/>
  <c r="U41" i="11"/>
  <c r="U42" i="11"/>
  <c r="U43" i="11"/>
  <c r="F130" i="11"/>
  <c r="H130" i="11"/>
  <c r="J130" i="11"/>
  <c r="M130" i="11"/>
  <c r="O130" i="11"/>
  <c r="F131" i="11"/>
  <c r="H131" i="11"/>
  <c r="J131" i="11"/>
  <c r="M131" i="11"/>
  <c r="O131" i="11"/>
  <c r="F132" i="11"/>
  <c r="H132" i="11"/>
  <c r="J132" i="11"/>
  <c r="M132" i="11"/>
  <c r="O132" i="11"/>
  <c r="F133" i="11"/>
  <c r="H133" i="11"/>
  <c r="J133" i="11"/>
  <c r="M133" i="11"/>
  <c r="O133" i="11"/>
  <c r="F134" i="11"/>
  <c r="H134" i="11"/>
  <c r="J134" i="11"/>
  <c r="M134" i="11"/>
  <c r="O134" i="11"/>
  <c r="A2" i="9"/>
  <c r="B1" i="6"/>
  <c r="B2" i="6"/>
  <c r="B3" i="6"/>
  <c r="B4" i="6"/>
  <c r="F127" i="6"/>
  <c r="H127" i="6"/>
  <c r="J127" i="6"/>
  <c r="M127" i="6"/>
  <c r="O127" i="6"/>
  <c r="F128" i="6"/>
  <c r="H128" i="6"/>
  <c r="J128" i="6"/>
  <c r="M128" i="6"/>
  <c r="O128" i="6"/>
  <c r="F129" i="6"/>
  <c r="H129" i="6"/>
  <c r="J129" i="6"/>
  <c r="M129" i="6"/>
  <c r="O129" i="6"/>
  <c r="H130" i="6"/>
  <c r="J130" i="6"/>
  <c r="M130" i="6"/>
  <c r="O130" i="6"/>
  <c r="F131" i="6"/>
  <c r="H131" i="6"/>
  <c r="J131" i="6"/>
  <c r="M131" i="6"/>
  <c r="O131" i="6"/>
  <c r="A1" i="8"/>
  <c r="A2" i="8"/>
  <c r="A3" i="8"/>
  <c r="A4" i="8"/>
  <c r="B61" i="8"/>
  <c r="C61" i="8"/>
  <c r="D61" i="8"/>
  <c r="E61" i="8"/>
  <c r="F61" i="8"/>
  <c r="B62" i="8"/>
  <c r="C62" i="8"/>
  <c r="D62" i="8"/>
  <c r="E62" i="8"/>
  <c r="F62" i="8"/>
  <c r="B63" i="8"/>
  <c r="C63" i="8"/>
  <c r="D63" i="8"/>
  <c r="E63" i="8"/>
  <c r="F63" i="8"/>
  <c r="B64" i="8"/>
  <c r="C64" i="8"/>
  <c r="D64" i="8"/>
  <c r="E64" i="8"/>
  <c r="F64" i="8"/>
  <c r="B65" i="8"/>
  <c r="C65" i="8"/>
  <c r="D65" i="8"/>
  <c r="E65" i="8"/>
  <c r="F65" i="8"/>
  <c r="A68" i="8"/>
  <c r="D68" i="8" s="1"/>
  <c r="C68" i="8"/>
  <c r="E68" i="8"/>
  <c r="A69" i="8"/>
  <c r="B69" i="8" s="1"/>
  <c r="A70" i="8"/>
  <c r="B70" i="8" s="1"/>
  <c r="A71" i="8"/>
  <c r="B71" i="8" s="1"/>
  <c r="E71" i="8"/>
  <c r="A72" i="8"/>
  <c r="B72" i="8" s="1"/>
  <c r="E72" i="8"/>
  <c r="A75" i="8"/>
  <c r="D75" i="8" s="1"/>
  <c r="C75" i="8"/>
  <c r="E75" i="8"/>
  <c r="A76" i="8"/>
  <c r="C76" i="8" s="1"/>
  <c r="F76" i="8"/>
  <c r="A77" i="8"/>
  <c r="B77" i="8"/>
  <c r="C77" i="8"/>
  <c r="D77" i="8"/>
  <c r="E77" i="8"/>
  <c r="F77" i="8"/>
  <c r="A78" i="8"/>
  <c r="C78" i="8" s="1"/>
  <c r="B78" i="8"/>
  <c r="E78" i="8"/>
  <c r="F78" i="8"/>
  <c r="A79" i="8"/>
  <c r="B79" i="8" s="1"/>
  <c r="E79" i="8"/>
  <c r="A82" i="8"/>
  <c r="C82" i="8" s="1"/>
  <c r="D82" i="8"/>
  <c r="F82" i="8"/>
  <c r="A83" i="8"/>
  <c r="C83" i="8" s="1"/>
  <c r="B83" i="8"/>
  <c r="D83" i="8"/>
  <c r="E83" i="8"/>
  <c r="F83" i="8"/>
  <c r="A84" i="8"/>
  <c r="C84" i="8" s="1"/>
  <c r="B84" i="8"/>
  <c r="D84" i="8"/>
  <c r="E84" i="8"/>
  <c r="F84" i="8"/>
  <c r="A85" i="8"/>
  <c r="D85" i="8" s="1"/>
  <c r="C85" i="8"/>
  <c r="E85" i="8"/>
  <c r="A86" i="8"/>
  <c r="B86" i="8" s="1"/>
  <c r="E86" i="8"/>
  <c r="A89" i="8"/>
  <c r="C89" i="8" s="1"/>
  <c r="D89" i="8"/>
  <c r="F89" i="8"/>
  <c r="A90" i="8"/>
  <c r="C90" i="8" s="1"/>
  <c r="B90" i="8"/>
  <c r="D90" i="8"/>
  <c r="E90" i="8"/>
  <c r="F90" i="8"/>
  <c r="A91" i="8"/>
  <c r="C91" i="8" s="1"/>
  <c r="B91" i="8"/>
  <c r="D91" i="8"/>
  <c r="E91" i="8"/>
  <c r="F91" i="8"/>
  <c r="A92" i="8"/>
  <c r="D92" i="8" s="1"/>
  <c r="C92" i="8"/>
  <c r="E92" i="8"/>
  <c r="A93" i="8"/>
  <c r="C93" i="8" s="1"/>
  <c r="F93" i="8"/>
  <c r="A96" i="8"/>
  <c r="B96" i="8"/>
  <c r="C96" i="8"/>
  <c r="D96" i="8"/>
  <c r="E96" i="8"/>
  <c r="F96" i="8"/>
  <c r="A97" i="8"/>
  <c r="C97" i="8" s="1"/>
  <c r="B97" i="8"/>
  <c r="E97" i="8"/>
  <c r="F97" i="8"/>
  <c r="A98" i="8"/>
  <c r="B98" i="8" s="1"/>
  <c r="E98" i="8"/>
  <c r="A99" i="8"/>
  <c r="C99" i="8" s="1"/>
  <c r="D99" i="8"/>
  <c r="F99" i="8"/>
  <c r="A100" i="8"/>
  <c r="B100" i="8"/>
  <c r="C100" i="8"/>
  <c r="D100" i="8"/>
  <c r="E100" i="8"/>
  <c r="F100" i="8"/>
  <c r="A2" i="4"/>
  <c r="A3" i="4"/>
  <c r="A2" i="3"/>
  <c r="A3" i="3"/>
  <c r="A3" i="9" s="1"/>
  <c r="A4" i="3"/>
  <c r="A4" i="9" s="1"/>
  <c r="A5" i="3"/>
  <c r="A5" i="9" s="1"/>
  <c r="A11" i="3"/>
  <c r="A13" i="3"/>
  <c r="A15" i="3" s="1"/>
  <c r="A17" i="3" s="1"/>
  <c r="I11" i="2"/>
  <c r="I13" i="2"/>
  <c r="I15" i="2"/>
  <c r="I17" i="2"/>
  <c r="B99" i="8" l="1"/>
  <c r="D98" i="8"/>
  <c r="E93" i="8"/>
  <c r="F92" i="8"/>
  <c r="B92" i="8"/>
  <c r="B89" i="8"/>
  <c r="D86" i="8"/>
  <c r="F85" i="8"/>
  <c r="B85" i="8"/>
  <c r="B82" i="8"/>
  <c r="D79" i="8"/>
  <c r="E76" i="8"/>
  <c r="F75" i="8"/>
  <c r="B75" i="8"/>
  <c r="D72" i="8"/>
  <c r="D71" i="8"/>
  <c r="F70" i="8"/>
  <c r="F69" i="8"/>
  <c r="F68" i="8"/>
  <c r="B68" i="8"/>
  <c r="C98" i="8"/>
  <c r="D93" i="8"/>
  <c r="C86" i="8"/>
  <c r="C79" i="8"/>
  <c r="D76" i="8"/>
  <c r="C71" i="8"/>
  <c r="E70" i="8"/>
  <c r="E69" i="8"/>
  <c r="E99" i="8"/>
  <c r="F98" i="8"/>
  <c r="D97" i="8"/>
  <c r="B93" i="8"/>
  <c r="E89" i="8"/>
  <c r="F86" i="8"/>
  <c r="E82" i="8"/>
  <c r="F79" i="8"/>
  <c r="D78" i="8"/>
  <c r="B76" i="8"/>
  <c r="F72" i="8"/>
  <c r="F71" i="8"/>
  <c r="D70" i="8"/>
  <c r="D69" i="8"/>
  <c r="C69" i="8"/>
  <c r="C72" i="8"/>
  <c r="C70" i="8"/>
</calcChain>
</file>

<file path=xl/sharedStrings.xml><?xml version="1.0" encoding="utf-8"?>
<sst xmlns="http://schemas.openxmlformats.org/spreadsheetml/2006/main" count="495" uniqueCount="314">
  <si>
    <t>Enterprise Risk Management</t>
  </si>
  <si>
    <t>Overall Risk Assessment</t>
  </si>
  <si>
    <t>Administration</t>
  </si>
  <si>
    <t>Risk Assessment</t>
  </si>
  <si>
    <t>Reporting</t>
  </si>
  <si>
    <t>Index</t>
  </si>
  <si>
    <t>Workshop Logistics</t>
  </si>
  <si>
    <t xml:space="preserve"> </t>
  </si>
  <si>
    <t>Risk areas &amp; risk examples</t>
  </si>
  <si>
    <t>Inherent Risk Register</t>
  </si>
  <si>
    <t>Assessment Tables (inherent risk and control effectiveness)</t>
  </si>
  <si>
    <t>Inherent versus Residual Risk Graph</t>
  </si>
  <si>
    <t>Financial Reporting</t>
  </si>
  <si>
    <t>No</t>
  </si>
  <si>
    <t>Attendees</t>
  </si>
  <si>
    <t>Position</t>
  </si>
  <si>
    <t>email address</t>
  </si>
  <si>
    <t>Risk number</t>
  </si>
  <si>
    <t>Consequence of the risk</t>
  </si>
  <si>
    <t>Inherent risk exposure</t>
  </si>
  <si>
    <t>Current controls</t>
  </si>
  <si>
    <t>Perceived Control Effectiveness</t>
  </si>
  <si>
    <t>Residual risk exposure</t>
  </si>
  <si>
    <t>Risk owner</t>
  </si>
  <si>
    <t>Action owner</t>
  </si>
  <si>
    <t>Due date</t>
  </si>
  <si>
    <t>Date</t>
  </si>
  <si>
    <t>Risk Area</t>
  </si>
  <si>
    <t>IMPACT LIST</t>
  </si>
  <si>
    <t>PROB LIST</t>
  </si>
  <si>
    <t>IR LIST</t>
  </si>
  <si>
    <t>CE LIST</t>
  </si>
  <si>
    <t>RR LIST</t>
  </si>
  <si>
    <t>NA</t>
  </si>
  <si>
    <t>Assessment tables</t>
  </si>
  <si>
    <t>Each risk is evaluated in terms of potential Impact, likelihood of occurrence and the effectiveness of controls in place to manage the risks according to the criteria set out below</t>
  </si>
  <si>
    <t>Assessment of Potential Impact (severity)</t>
  </si>
  <si>
    <t>The table below is to be used to assist management in quantifying the potential impact that the occurrence of specific risks may have on the Organisation</t>
  </si>
  <si>
    <t>Minor</t>
  </si>
  <si>
    <t>Serious</t>
  </si>
  <si>
    <t>Critical</t>
  </si>
  <si>
    <t>Catastrophic</t>
  </si>
  <si>
    <t>General</t>
  </si>
  <si>
    <t>Consequences can be readily absorbed under normal operating conditions</t>
  </si>
  <si>
    <t>Event which can be managed under normal operating conditions.</t>
  </si>
  <si>
    <t>Major events which can be managed but requires additional resources and management effort</t>
  </si>
  <si>
    <t>Critical event which can be endured but which may over a period  have a negative impact and extensive consequences.</t>
  </si>
  <si>
    <t>Disaster with potential to lead to collapse of business and is fundamental to the achievement of objectives.</t>
  </si>
  <si>
    <t>Continuity of supply</t>
  </si>
  <si>
    <t>No impact on business or core systems</t>
  </si>
  <si>
    <t>Brief local inconvenience (work around possible)
Loss of an asset with minor impact on operations</t>
  </si>
  <si>
    <t>Reduction in supply or disruption for a period between 8 &amp; 47 hours over a regional area</t>
  </si>
  <si>
    <t>Reduction in supply or disruption for a period ranging between 24 &amp; 48 hours over a significant area (nationally)</t>
  </si>
  <si>
    <t>Risk event will result in widespread and lengthy reduction in continuity of supply to customers of greater than 48 hours</t>
  </si>
  <si>
    <t>Compliance - Reprimand from Government</t>
  </si>
  <si>
    <t>None</t>
  </si>
  <si>
    <t>Enquiry</t>
  </si>
  <si>
    <t>Caution</t>
  </si>
  <si>
    <t>Non-public reprimand</t>
  </si>
  <si>
    <t>Public reprimand</t>
  </si>
  <si>
    <t xml:space="preserve">Compliance - Fines, Penalties, Sanctions </t>
  </si>
  <si>
    <t>Moderate</t>
  </si>
  <si>
    <t>Material</t>
  </si>
  <si>
    <t>Severe</t>
  </si>
  <si>
    <t xml:space="preserve">Compliance - Loss of operating licence/ authorisation </t>
  </si>
  <si>
    <t>Reversible</t>
  </si>
  <si>
    <t>Loss for extended period</t>
  </si>
  <si>
    <t>Reputation / Brand</t>
  </si>
  <si>
    <t>Public concern restricted to local complaints</t>
  </si>
  <si>
    <t>Minor adverse local/ public / media attention and complaints</t>
  </si>
  <si>
    <t>Local attention from media / NGO / public</t>
  </si>
  <si>
    <t>Significant adverse public / media outcry</t>
  </si>
  <si>
    <t xml:space="preserve">International multi NGO and prolonged media / international condemnation </t>
  </si>
  <si>
    <t>Environment</t>
  </si>
  <si>
    <t>Minor effects extending beyond boundaries of installation (no press)</t>
  </si>
  <si>
    <t>Moderate reversible short term impact at local level (local press)</t>
  </si>
  <si>
    <t>Serious but reversible short / long term impact at Regional level</t>
  </si>
  <si>
    <t>Serious National reversible impact (national press)</t>
  </si>
  <si>
    <t>Irreversible impact at Global or National scale (national or international press)</t>
  </si>
  <si>
    <t>OHS (injury / death)</t>
  </si>
  <si>
    <t>Med treatment/ restricted workday case</t>
  </si>
  <si>
    <r>
      <t xml:space="preserve">Little environmental, safety or health impacts
</t>
    </r>
    <r>
      <rPr>
        <sz val="11"/>
        <rFont val="Arial"/>
        <family val="2"/>
      </rPr>
      <t>Lost time injuries but no fatalities</t>
    </r>
  </si>
  <si>
    <r>
      <t xml:space="preserve">Lower level environmental, safety or health impacts. 
</t>
    </r>
    <r>
      <rPr>
        <sz val="11"/>
        <rFont val="Arial"/>
        <family val="2"/>
      </rPr>
      <t>More than one fatality</t>
    </r>
  </si>
  <si>
    <r>
      <t xml:space="preserve">Significant injury of personnel or public
</t>
    </r>
    <r>
      <rPr>
        <sz val="11"/>
        <rFont val="Arial"/>
        <family val="2"/>
      </rPr>
      <t>Up to 10 fatalities</t>
    </r>
  </si>
  <si>
    <r>
      <t xml:space="preserve">Serious injury (permanent disability) or death of personnel or members of the public
</t>
    </r>
    <r>
      <rPr>
        <sz val="11"/>
        <rFont val="Arial"/>
        <family val="2"/>
      </rPr>
      <t>More than 10 fatalities</t>
    </r>
  </si>
  <si>
    <t>Government / stakeholder relations</t>
  </si>
  <si>
    <t>Minimal</t>
  </si>
  <si>
    <t>Low</t>
  </si>
  <si>
    <t>Major / Serious</t>
  </si>
  <si>
    <t>Very significant</t>
  </si>
  <si>
    <t>Critical – complete breakdown</t>
  </si>
  <si>
    <t>Legal compliance</t>
  </si>
  <si>
    <t>Reportable incident</t>
  </si>
  <si>
    <t>Reportable fines</t>
  </si>
  <si>
    <t>Severe reportable fines. 
Provisional loss of operating permit</t>
  </si>
  <si>
    <t>Loss of operating permit, reversible</t>
  </si>
  <si>
    <t>Significant business interruption</t>
  </si>
  <si>
    <t>Human Resources</t>
  </si>
  <si>
    <t>Complaints / Dissatisfaction amongst the workforce. Issues raised at divisional / operational meetings</t>
  </si>
  <si>
    <t>Grievances, Go slow</t>
  </si>
  <si>
    <t>Disputes / Marches / Organised stay-away.
Strike at one facility</t>
  </si>
  <si>
    <t>Strikes at several facilities</t>
  </si>
  <si>
    <t>Strike action affecting all operations</t>
  </si>
  <si>
    <t>Operating</t>
  </si>
  <si>
    <t>Minor / superficial damage to equipment. No loss of operating income</t>
  </si>
  <si>
    <t>Moderate damage to equipment and / or facility. Loss of operation &lt; 1 week</t>
  </si>
  <si>
    <t>Major damage to facility. Loss of operations &lt; 1months</t>
  </si>
  <si>
    <t>Future operations at site seriously affected. Loss of operations &gt; 1 months</t>
  </si>
  <si>
    <t>Total loss of production</t>
  </si>
  <si>
    <t>Financial</t>
  </si>
  <si>
    <t>Insignificant financial loss
Minor impact on revenue, assets base and share price</t>
  </si>
  <si>
    <t>Moderate impact on revenue, assets base and share price</t>
  </si>
  <si>
    <t>Major cost overruns between 10 % and 20 % over budget
Affect on revenue / asset base between 5% and 10%
Affect on group profit before tax between 3% and 6%</t>
  </si>
  <si>
    <t>Significant cost overruns of &gt;20% over budget
Affect on revenue / asset base of &gt;10%
Affect on group profit before tax of &gt;7%</t>
  </si>
  <si>
    <t>Significant cost overruns of &gt;30% over budget
Affect on revenue / asset base of &gt;15%
Affect on group profit before tax of &gt;10%</t>
  </si>
  <si>
    <t>IT</t>
  </si>
  <si>
    <t>IT functionality / availability minimally affected at operations</t>
  </si>
  <si>
    <t>IT functionality / availability moderately affected at one operation</t>
  </si>
  <si>
    <t>Significant loss of IT functionality / availability across Division/Group</t>
  </si>
  <si>
    <t>Major loss of IT functionality / availability across Division/Group</t>
  </si>
  <si>
    <t>Total loss of IT functionality / availability / across Division/Group</t>
  </si>
  <si>
    <t>Technical Complexity</t>
  </si>
  <si>
    <t>Use of unproven or emerging technology for non-critical systems / project components</t>
  </si>
  <si>
    <t>Use of unproven or emerging technology for systems / project components</t>
  </si>
  <si>
    <t>Use of unproven or emerging technology for critical systems / project components</t>
  </si>
  <si>
    <t>Use of new technology not previously utilised by Transnet for critical systems / project components</t>
  </si>
  <si>
    <t>Use of unproven technology for critical system / project components 
High level of technical interdependencies between system / project components</t>
  </si>
  <si>
    <t>Assessment of Probability (likelihood)</t>
  </si>
  <si>
    <t>The table below is to be used to assist management in quantifying the probability of a specific risk occurring.</t>
  </si>
  <si>
    <t>Probability Factor</t>
  </si>
  <si>
    <t>Qualification Criteria</t>
  </si>
  <si>
    <t>Rating</t>
  </si>
  <si>
    <t>Almost Certain</t>
  </si>
  <si>
    <t xml:space="preserve">The risk is almost certain to occur in the current circumstances </t>
  </si>
  <si>
    <t>Likely</t>
  </si>
  <si>
    <t>More than an even chance of occurring</t>
  </si>
  <si>
    <t>Possible</t>
  </si>
  <si>
    <t>Could occur quite often</t>
  </si>
  <si>
    <t>Unlikely</t>
  </si>
  <si>
    <t>Small likelihood but could happen</t>
  </si>
  <si>
    <t>Rare</t>
  </si>
  <si>
    <t>Not expected to happen - Event would be a surprise</t>
  </si>
  <si>
    <t>Assessment of Control Effectiveness</t>
  </si>
  <si>
    <t>The table below is to be used to assist management in quantifying the perceived effectiveness of controls to mitigate or reduce the impact of specific risks.</t>
  </si>
  <si>
    <t>Effectiveness Factor</t>
  </si>
  <si>
    <t>Very Good</t>
  </si>
  <si>
    <t xml:space="preserve">Risk exposure is effectively controlled and managed </t>
  </si>
  <si>
    <t>Good</t>
  </si>
  <si>
    <t>Majority of risk exposure is effectively controlled and managed</t>
  </si>
  <si>
    <t>Satisfactory</t>
  </si>
  <si>
    <t>There is room for some improvement</t>
  </si>
  <si>
    <t>Weak</t>
  </si>
  <si>
    <t>Some of the risk exposure appears to be controlled, but there are major deficiencies</t>
  </si>
  <si>
    <t>Unsatisfactory</t>
  </si>
  <si>
    <t>Control measures are ineffective</t>
  </si>
  <si>
    <t>Level of Inherent Risk</t>
  </si>
  <si>
    <t>Level of Residual Risk</t>
  </si>
  <si>
    <t>The table below indicates the level of Inherent risk of each specific risk identified and rated.</t>
  </si>
  <si>
    <t>The table below indicates the level of Residual risk of each specific risk identified and rated.</t>
  </si>
  <si>
    <t xml:space="preserve">Inherent Risk </t>
  </si>
  <si>
    <t xml:space="preserve">Residual Risk </t>
  </si>
  <si>
    <t>Extreme</t>
  </si>
  <si>
    <t>³ 50</t>
  </si>
  <si>
    <t>Priority 1</t>
  </si>
  <si>
    <t>³ 20</t>
  </si>
  <si>
    <t>High</t>
  </si>
  <si>
    <t>³ 30 &lt; 50</t>
  </si>
  <si>
    <t>Priority 2</t>
  </si>
  <si>
    <t>³ 10 &lt; 20</t>
  </si>
  <si>
    <t>³ 20 &lt; 30</t>
  </si>
  <si>
    <t>Priority 3</t>
  </si>
  <si>
    <t>³ 5 &lt; 10</t>
  </si>
  <si>
    <t>Priority 4</t>
  </si>
  <si>
    <t>³ 2.5 &lt; 5</t>
  </si>
  <si>
    <t>Insignificant</t>
  </si>
  <si>
    <t>&lt; 10</t>
  </si>
  <si>
    <t>Priority 5</t>
  </si>
  <si>
    <t>&lt; 2.5</t>
  </si>
  <si>
    <t>Inherent - impact * likelihood</t>
  </si>
  <si>
    <t>Residual - Very Good</t>
  </si>
  <si>
    <t>Residual - Good</t>
  </si>
  <si>
    <t>Residual - Satisfactory</t>
  </si>
  <si>
    <t>Residual - Weak</t>
  </si>
  <si>
    <t>Residual - Unsatisfactory</t>
  </si>
  <si>
    <t>Note: Risk numbers refer to the risks on the inherent risk register</t>
  </si>
  <si>
    <t xml:space="preserve">Inherent risks (in red) represent the product of the impact and the likelihood of the risk occurring measured as a risk value.  </t>
  </si>
  <si>
    <t xml:space="preserve">The residual risk (in green) is the product of the inherent risk and perceived control effectiveness measured as a risk value. </t>
  </si>
  <si>
    <t xml:space="preserve">The greater the gap between the Inherent and Residual risk the more effective the controls mitigating the risks are. </t>
  </si>
  <si>
    <t>Management should concentrate on controlling high inherent risks, especially those with a low control effectiveness.</t>
  </si>
  <si>
    <t>Risk</t>
  </si>
  <si>
    <t>Description</t>
  </si>
  <si>
    <t xml:space="preserve">Information Management </t>
  </si>
  <si>
    <t>Management Info. System</t>
  </si>
  <si>
    <t>Dependence on IT</t>
  </si>
  <si>
    <t>Reliability</t>
  </si>
  <si>
    <t>External IT</t>
  </si>
  <si>
    <t>Relevance</t>
  </si>
  <si>
    <t>Sufficiency</t>
  </si>
  <si>
    <t xml:space="preserve">Financial Management </t>
  </si>
  <si>
    <t>Budgeting &amp; Planning</t>
  </si>
  <si>
    <t>Cash Flow</t>
  </si>
  <si>
    <t>Investment Evaluation</t>
  </si>
  <si>
    <t>Financial Instruments</t>
  </si>
  <si>
    <t>Funding</t>
  </si>
  <si>
    <t>Accounting Information</t>
  </si>
  <si>
    <t>Cost Control</t>
  </si>
  <si>
    <t>Human resources</t>
  </si>
  <si>
    <t>HR Management</t>
  </si>
  <si>
    <t>Competencies</t>
  </si>
  <si>
    <t>Recruitment</t>
  </si>
  <si>
    <t>Performance Management</t>
  </si>
  <si>
    <t>Leadership Development</t>
  </si>
  <si>
    <t>Training</t>
  </si>
  <si>
    <t xml:space="preserve">Operational </t>
  </si>
  <si>
    <t>Technology</t>
  </si>
  <si>
    <t>Quality</t>
  </si>
  <si>
    <t>Customer</t>
  </si>
  <si>
    <t>Satisfaction</t>
  </si>
  <si>
    <t>Obsolescence</t>
  </si>
  <si>
    <t>Shrinkage</t>
  </si>
  <si>
    <t>Efficiency</t>
  </si>
  <si>
    <t>Capacity</t>
  </si>
  <si>
    <t>Pricing</t>
  </si>
  <si>
    <t>Cycle Time</t>
  </si>
  <si>
    <t>Sourcing</t>
  </si>
  <si>
    <t>Product development &amp; Life Cycle Mgmt</t>
  </si>
  <si>
    <t>Product Failure</t>
  </si>
  <si>
    <t>Business Interruption</t>
  </si>
  <si>
    <t>Strategic Alliances</t>
  </si>
  <si>
    <t>Contracting</t>
  </si>
  <si>
    <t>Performance Measures</t>
  </si>
  <si>
    <t>Health and Safety</t>
  </si>
  <si>
    <t>Marketing</t>
  </si>
  <si>
    <t>Repair &amp; Maintenance</t>
  </si>
  <si>
    <t>Security Systems</t>
  </si>
  <si>
    <t>Governance</t>
  </si>
  <si>
    <t>Authority</t>
  </si>
  <si>
    <t>Leadership</t>
  </si>
  <si>
    <t>Performance incentives</t>
  </si>
  <si>
    <t>Limits</t>
  </si>
  <si>
    <t xml:space="preserve">Integrity </t>
  </si>
  <si>
    <t>Management Fraud</t>
  </si>
  <si>
    <t>Employee Fraud</t>
  </si>
  <si>
    <t>Illegal Acts</t>
  </si>
  <si>
    <t>Unauthorized Use</t>
  </si>
  <si>
    <t>Reputation</t>
  </si>
  <si>
    <t xml:space="preserve">Compliance </t>
  </si>
  <si>
    <t>Taxation</t>
  </si>
  <si>
    <t>Environmental</t>
  </si>
  <si>
    <t>Health and safety</t>
  </si>
  <si>
    <t>Legal</t>
  </si>
  <si>
    <t>Regulatory</t>
  </si>
  <si>
    <t>External Risks</t>
  </si>
  <si>
    <t>Information Management</t>
  </si>
  <si>
    <t>Financial Management</t>
  </si>
  <si>
    <t>Operational</t>
  </si>
  <si>
    <t>Compliance</t>
  </si>
  <si>
    <t>Integrity</t>
  </si>
  <si>
    <t>Economic (interest rates, currencies, inflation, GDP, unemployment, etc)</t>
  </si>
  <si>
    <t>Social (trends, values,  population growth, consumer psychology, etc)</t>
  </si>
  <si>
    <t>New entrants</t>
  </si>
  <si>
    <t>Suppliers</t>
  </si>
  <si>
    <t>Substitutes</t>
  </si>
  <si>
    <t>Competition</t>
  </si>
  <si>
    <t>Capital Markets</t>
  </si>
  <si>
    <t>Political</t>
  </si>
  <si>
    <t>Disasters</t>
  </si>
  <si>
    <t>Rating Agencies</t>
  </si>
  <si>
    <t>Terrorism</t>
  </si>
  <si>
    <t>Risk Register</t>
  </si>
  <si>
    <t>Strategic</t>
  </si>
  <si>
    <t>Access/ availability</t>
  </si>
  <si>
    <t>Recognition/ Retention/ Compensation</t>
  </si>
  <si>
    <t>Customer Acceptance/ Credit</t>
  </si>
  <si>
    <t>Trademarks/ Branding</t>
  </si>
  <si>
    <t>Revenue</t>
  </si>
  <si>
    <t>Property, Plant &amp; Equipment</t>
  </si>
  <si>
    <t>Workshop dates</t>
  </si>
  <si>
    <r>
      <t xml:space="preserve">n </t>
    </r>
    <r>
      <rPr>
        <sz val="10"/>
        <rFont val="Arial"/>
        <family val="2"/>
      </rPr>
      <t xml:space="preserve">Current control sufficient
</t>
    </r>
  </si>
  <si>
    <r>
      <t xml:space="preserve">n </t>
    </r>
    <r>
      <rPr>
        <sz val="10"/>
        <rFont val="Arial"/>
        <family val="2"/>
      </rPr>
      <t>Management to drive the project to
      document processes within the
      department to ensure continuity of 
      projects if staff leave the employ of
      the company</t>
    </r>
  </si>
  <si>
    <r>
      <t xml:space="preserve">n </t>
    </r>
    <r>
      <rPr>
        <sz val="10"/>
        <rFont val="Arial"/>
        <family val="2"/>
      </rPr>
      <t xml:space="preserve">Documented processes in 
      conjunction with formalised project 
      management to assist in service
      delivery
</t>
    </r>
    <r>
      <rPr>
        <sz val="10"/>
        <rFont val="Wingdings"/>
        <charset val="2"/>
      </rPr>
      <t xml:space="preserve">n </t>
    </r>
    <r>
      <rPr>
        <sz val="10"/>
        <rFont val="Arial"/>
        <family val="2"/>
      </rPr>
      <t>Management to drive the 
      documentation for repeatable 
      Processes which details the project 
      plan, associated tas</t>
    </r>
    <r>
      <rPr>
        <sz val="10"/>
        <rFont val="Arial"/>
        <family val="2"/>
      </rPr>
      <t xml:space="preserve">ks and
      templates
</t>
    </r>
  </si>
  <si>
    <t>Completeness/ Assurance</t>
  </si>
  <si>
    <t>Acquisition Integration</t>
  </si>
  <si>
    <t>Legal (regulation, legislation, etc)</t>
  </si>
  <si>
    <t xml:space="preserve">Impact
</t>
  </si>
  <si>
    <t>No Controls</t>
  </si>
  <si>
    <t xml:space="preserve">Likelihood
</t>
  </si>
  <si>
    <t>Actions to improve management of the risk through discussions with management</t>
  </si>
  <si>
    <t>Treasury</t>
  </si>
  <si>
    <t>Internal Audit will consider auditing the process surrounding those risks with a high inherent risk and an associated low residual risk as a result of strong controls. For those risks with strong controls as perceived by management, Internal Audit will provide management with the assurance for these controls through formalised test procedures.
The graph depicting inherent risk versus residual risk highlights the following risk areas and associated risks as a possible focus for Internal Audit.
The risks in the table below have been ranked in the order that will be most beneficial to provide management with positive assurance that controls are operating as intended by management.
In consultation with management, one or more of the above focus areas may be selected for Internal Audit review</t>
  </si>
  <si>
    <t>The risks in the table below have been ranked in order of residual risk exposure, these are rated as a first priority for management as their residual risk values exceed the acceptable value.
Management should consider reviewing the controls surrounding these processes.</t>
  </si>
  <si>
    <t>Risks requiring positive assurance from Internal Audit</t>
  </si>
  <si>
    <t>Residual risk exposure exceeding acceptable value</t>
  </si>
  <si>
    <t>Accepted by</t>
  </si>
  <si>
    <t>Risk Register Summary</t>
  </si>
  <si>
    <t>Ranking</t>
  </si>
  <si>
    <t>Fixed Assets</t>
  </si>
  <si>
    <t>Rebates/Discounts</t>
  </si>
  <si>
    <t>Creditors</t>
  </si>
  <si>
    <t>Masterfile maintenance</t>
  </si>
  <si>
    <t>Stock &amp; Manufacturing</t>
  </si>
  <si>
    <t>Provision &amp; Accruals</t>
  </si>
  <si>
    <t>Payroll</t>
  </si>
  <si>
    <t>Financial Statement Close Process</t>
  </si>
  <si>
    <t>Actions to improve management of the risk through discussions during risk workshop</t>
  </si>
  <si>
    <t>Terminations</t>
  </si>
  <si>
    <t>Customer Satisfaction</t>
  </si>
  <si>
    <t>Intellectual Property</t>
  </si>
  <si>
    <t>Product failure</t>
  </si>
  <si>
    <t>Workshop</t>
  </si>
  <si>
    <t>Important</t>
  </si>
  <si>
    <t>Company Name</t>
  </si>
  <si>
    <r>
      <t xml:space="preserve">Risk register as at </t>
    </r>
    <r>
      <rPr>
        <b/>
        <i/>
        <sz val="12"/>
        <color indexed="18"/>
        <rFont val="Arial"/>
        <family val="2"/>
      </rPr>
      <t>Date</t>
    </r>
  </si>
  <si>
    <t>Process owner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</si>
</sst>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dd/mm/yyyy"/>
  </numFmts>
  <fonts count="31" x14ac:knownFonts="1">
    <font>
      <sz val="10"/>
      <name val="Arial"/>
      <family val="2"/>
    </font>
    <font>
      <b/>
      <sz val="12"/>
      <color indexed="18"/>
      <name val="Arial"/>
      <family val="2"/>
    </font>
    <font>
      <b/>
      <sz val="12"/>
      <name val="Arial"/>
      <family val="2"/>
    </font>
    <font>
      <b/>
      <sz val="10"/>
      <name val="Arial"/>
      <family val="2"/>
    </font>
    <font>
      <b/>
      <sz val="10"/>
      <color indexed="9"/>
      <name val="Arial"/>
      <family val="2"/>
    </font>
    <font>
      <b/>
      <sz val="16"/>
      <name val="Arial"/>
      <family val="2"/>
    </font>
    <font>
      <b/>
      <i/>
      <sz val="10"/>
      <name val="Arial"/>
      <family val="2"/>
    </font>
    <font>
      <sz val="8"/>
      <name val="Arial"/>
      <family val="2"/>
    </font>
    <font>
      <sz val="11"/>
      <name val="Arial"/>
      <family val="2"/>
    </font>
    <font>
      <b/>
      <sz val="11"/>
      <name val="Arial"/>
      <family val="2"/>
    </font>
    <font>
      <b/>
      <i/>
      <sz val="11"/>
      <name val="Arial"/>
      <family val="2"/>
    </font>
    <font>
      <sz val="10"/>
      <color indexed="12"/>
      <name val="Arial"/>
      <family val="2"/>
    </font>
    <font>
      <i/>
      <sz val="11"/>
      <name val="Arial"/>
      <family val="2"/>
    </font>
    <font>
      <b/>
      <sz val="11"/>
      <color indexed="8"/>
      <name val="Arial"/>
      <family val="2"/>
    </font>
    <font>
      <sz val="11"/>
      <color indexed="8"/>
      <name val="Arial"/>
      <family val="2"/>
    </font>
    <font>
      <sz val="10"/>
      <name val="Wingdings"/>
      <charset val="2"/>
    </font>
    <font>
      <sz val="10"/>
      <color indexed="9"/>
      <name val="Arial"/>
      <family val="2"/>
    </font>
    <font>
      <b/>
      <sz val="14"/>
      <name val="Arial"/>
      <family val="2"/>
    </font>
    <font>
      <u/>
      <sz val="6"/>
      <color theme="10"/>
      <name val="Arial"/>
      <family val="2"/>
    </font>
    <font>
      <b/>
      <sz val="11"/>
      <color theme="0"/>
      <name val="Arial"/>
      <family val="2"/>
    </font>
    <font>
      <b/>
      <sz val="12"/>
      <color rgb="FFFF0000"/>
      <name val="Arial"/>
      <family val="2"/>
    </font>
    <font>
      <sz val="10"/>
      <name val="Arial"/>
      <family val="2"/>
    </font>
    <font>
      <sz val="14"/>
      <name val="Arial"/>
      <family val="2"/>
    </font>
    <font>
      <b/>
      <i/>
      <sz val="14"/>
      <name val="Arial"/>
      <family val="2"/>
    </font>
    <font>
      <b/>
      <sz val="14"/>
      <color indexed="9"/>
      <name val="Arial"/>
      <family val="2"/>
    </font>
    <font>
      <sz val="14"/>
      <color indexed="9"/>
      <name val="Arial"/>
      <family val="2"/>
    </font>
    <font>
      <b/>
      <sz val="14"/>
      <color rgb="FFFF0000"/>
      <name val="Arial"/>
      <family val="2"/>
    </font>
    <font>
      <b/>
      <sz val="10"/>
      <color rgb="FF000000"/>
      <name val="Arial"/>
      <family val="2"/>
    </font>
    <font>
      <sz val="10"/>
      <color rgb="FF000000"/>
      <name val="Arial"/>
      <family val="2"/>
    </font>
    <font>
      <b/>
      <i/>
      <sz val="12"/>
      <color indexed="18"/>
      <name val="Arial"/>
      <family val="2"/>
    </font>
    <font>
      <b/>
      <i/>
      <sz val="16"/>
      <name val="Arial"/>
      <family val="2"/>
    </font>
  </fonts>
  <fills count="21">
    <fill>
      <patternFill patternType="none"/>
    </fill>
    <fill>
      <patternFill patternType="gray125"/>
    </fill>
    <fill>
      <patternFill patternType="solid">
        <fgColor indexed="48"/>
        <bgColor indexed="30"/>
      </patternFill>
    </fill>
    <fill>
      <patternFill patternType="solid">
        <fgColor indexed="45"/>
        <bgColor indexed="29"/>
      </patternFill>
    </fill>
    <fill>
      <patternFill patternType="solid">
        <fgColor indexed="22"/>
        <bgColor indexed="31"/>
      </patternFill>
    </fill>
    <fill>
      <patternFill patternType="solid">
        <fgColor indexed="47"/>
        <bgColor indexed="22"/>
      </patternFill>
    </fill>
    <fill>
      <patternFill patternType="solid">
        <fgColor indexed="42"/>
        <bgColor indexed="27"/>
      </patternFill>
    </fill>
    <fill>
      <patternFill patternType="solid">
        <fgColor indexed="11"/>
        <bgColor indexed="49"/>
      </patternFill>
    </fill>
    <fill>
      <patternFill patternType="solid">
        <fgColor indexed="52"/>
        <bgColor indexed="51"/>
      </patternFill>
    </fill>
    <fill>
      <patternFill patternType="solid">
        <fgColor indexed="10"/>
        <bgColor indexed="60"/>
      </patternFill>
    </fill>
    <fill>
      <patternFill patternType="solid">
        <fgColor indexed="13"/>
        <bgColor indexed="34"/>
      </patternFill>
    </fill>
    <fill>
      <patternFill patternType="solid">
        <fgColor indexed="62"/>
        <bgColor indexed="56"/>
      </patternFill>
    </fill>
    <fill>
      <patternFill patternType="solid">
        <fgColor indexed="18"/>
        <bgColor indexed="32"/>
      </patternFill>
    </fill>
    <fill>
      <patternFill patternType="solid">
        <fgColor indexed="43"/>
        <bgColor indexed="26"/>
      </patternFill>
    </fill>
    <fill>
      <patternFill patternType="solid">
        <fgColor rgb="FFFFFF00"/>
        <bgColor indexed="64"/>
      </patternFill>
    </fill>
    <fill>
      <patternFill patternType="solid">
        <fgColor rgb="FFFFFF00"/>
        <bgColor indexed="34"/>
      </patternFill>
    </fill>
    <fill>
      <patternFill patternType="solid">
        <fgColor theme="0"/>
        <bgColor indexed="64"/>
      </patternFill>
    </fill>
    <fill>
      <patternFill patternType="solid">
        <fgColor rgb="FF333399"/>
        <bgColor indexed="29"/>
      </patternFill>
    </fill>
    <fill>
      <patternFill patternType="solid">
        <fgColor rgb="FF333399"/>
        <bgColor indexed="22"/>
      </patternFill>
    </fill>
    <fill>
      <patternFill patternType="solid">
        <fgColor rgb="FFFFFF00"/>
        <bgColor indexed="56"/>
      </patternFill>
    </fill>
    <fill>
      <patternFill patternType="solid">
        <fgColor rgb="FF333399"/>
        <bgColor indexed="56"/>
      </patternFill>
    </fill>
  </fills>
  <borders count="21">
    <border>
      <left/>
      <right/>
      <top/>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top/>
      <bottom/>
      <diagonal/>
    </border>
    <border>
      <left/>
      <right style="thin">
        <color indexed="8"/>
      </right>
      <top/>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thin">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64"/>
      </top>
      <bottom/>
      <diagonal/>
    </border>
    <border>
      <left style="thin">
        <color indexed="8"/>
      </left>
      <right style="thin">
        <color indexed="8"/>
      </right>
      <top style="thin">
        <color indexed="8"/>
      </top>
      <bottom/>
      <diagonal/>
    </border>
    <border>
      <left style="thin">
        <color indexed="64"/>
      </left>
      <right/>
      <top style="thin">
        <color indexed="64"/>
      </top>
      <bottom style="thin">
        <color indexed="64"/>
      </bottom>
      <diagonal/>
    </border>
    <border>
      <left style="thin">
        <color indexed="8"/>
      </left>
      <right style="thin">
        <color indexed="8"/>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0" fontId="18" fillId="0" borderId="0" applyNumberFormat="0" applyFill="0" applyBorder="0" applyAlignment="0" applyProtection="0">
      <alignment vertical="top"/>
      <protection locked="0"/>
    </xf>
  </cellStyleXfs>
  <cellXfs count="284">
    <xf numFmtId="0" fontId="0" fillId="0" borderId="0" xfId="0"/>
    <xf numFmtId="0" fontId="0" fillId="0" borderId="0" xfId="0" applyProtection="1"/>
    <xf numFmtId="0" fontId="0" fillId="0" borderId="0" xfId="0" applyFill="1" applyProtection="1"/>
    <xf numFmtId="0" fontId="0" fillId="0" borderId="0" xfId="0" applyFill="1" applyAlignment="1" applyProtection="1">
      <alignment horizontal="center"/>
    </xf>
    <xf numFmtId="0" fontId="0" fillId="0" borderId="0" xfId="0" applyAlignment="1" applyProtection="1">
      <alignment horizontal="right"/>
    </xf>
    <xf numFmtId="0" fontId="3" fillId="0" borderId="0" xfId="0" applyFont="1" applyFill="1" applyAlignment="1" applyProtection="1">
      <alignment vertical="top"/>
    </xf>
    <xf numFmtId="0" fontId="0" fillId="0" borderId="0" xfId="0" applyAlignment="1" applyProtection="1">
      <alignment horizontal="center"/>
    </xf>
    <xf numFmtId="0" fontId="0" fillId="2" borderId="1" xfId="0" applyFill="1" applyBorder="1" applyProtection="1"/>
    <xf numFmtId="0" fontId="0" fillId="2" borderId="2" xfId="0" applyFill="1" applyBorder="1" applyProtection="1"/>
    <xf numFmtId="0" fontId="0" fillId="2" borderId="3" xfId="0" applyFill="1" applyBorder="1" applyProtection="1"/>
    <xf numFmtId="0" fontId="0" fillId="2" borderId="4" xfId="0" applyFill="1" applyBorder="1" applyProtection="1"/>
    <xf numFmtId="0" fontId="3" fillId="2" borderId="0" xfId="0" applyFont="1" applyFill="1" applyBorder="1" applyProtection="1"/>
    <xf numFmtId="0" fontId="0" fillId="2" borderId="5" xfId="0" applyFill="1" applyBorder="1" applyProtection="1"/>
    <xf numFmtId="0" fontId="0" fillId="2" borderId="0" xfId="0" applyFill="1" applyBorder="1" applyProtection="1"/>
    <xf numFmtId="0" fontId="0" fillId="2" borderId="6" xfId="0" applyFill="1" applyBorder="1" applyProtection="1"/>
    <xf numFmtId="0" fontId="0" fillId="2" borderId="7" xfId="0" applyFill="1" applyBorder="1" applyProtection="1"/>
    <xf numFmtId="0" fontId="0" fillId="2" borderId="8" xfId="0" applyFill="1" applyBorder="1" applyProtection="1"/>
    <xf numFmtId="0" fontId="0" fillId="0" borderId="1" xfId="0" applyBorder="1"/>
    <xf numFmtId="0" fontId="0" fillId="0" borderId="2" xfId="0" applyBorder="1"/>
    <xf numFmtId="0" fontId="5" fillId="0" borderId="2" xfId="0" applyFont="1" applyBorder="1" applyAlignment="1">
      <alignment horizontal="center"/>
    </xf>
    <xf numFmtId="0" fontId="0" fillId="0" borderId="3" xfId="0" applyBorder="1"/>
    <xf numFmtId="0" fontId="0" fillId="0" borderId="4" xfId="0" applyBorder="1"/>
    <xf numFmtId="0" fontId="0" fillId="0" borderId="0" xfId="0" applyBorder="1"/>
    <xf numFmtId="0" fontId="5" fillId="0" borderId="0" xfId="0" applyFont="1" applyBorder="1" applyAlignment="1">
      <alignment horizontal="center"/>
    </xf>
    <xf numFmtId="0" fontId="6" fillId="0" borderId="0" xfId="0" applyFont="1" applyBorder="1"/>
    <xf numFmtId="0" fontId="0" fillId="0" borderId="5" xfId="0" applyBorder="1"/>
    <xf numFmtId="0" fontId="7" fillId="0" borderId="5" xfId="0" applyFont="1" applyBorder="1" applyAlignment="1">
      <alignment horizontal="right"/>
    </xf>
    <xf numFmtId="0" fontId="5" fillId="0" borderId="0" xfId="0" applyFont="1" applyFill="1" applyBorder="1" applyAlignment="1">
      <alignment horizontal="center"/>
    </xf>
    <xf numFmtId="0" fontId="0" fillId="0" borderId="6" xfId="0" applyBorder="1"/>
    <xf numFmtId="0" fontId="0" fillId="0" borderId="7" xfId="0" applyBorder="1"/>
    <xf numFmtId="0" fontId="5" fillId="0" borderId="7" xfId="0" applyFont="1" applyBorder="1" applyAlignment="1">
      <alignment horizontal="center"/>
    </xf>
    <xf numFmtId="0" fontId="0" fillId="0" borderId="8" xfId="0" applyBorder="1"/>
    <xf numFmtId="0" fontId="5" fillId="0" borderId="0" xfId="0" applyFont="1" applyAlignment="1">
      <alignment horizontal="center"/>
    </xf>
    <xf numFmtId="0" fontId="8" fillId="0" borderId="0" xfId="0" applyFont="1" applyAlignment="1">
      <alignment horizontal="center"/>
    </xf>
    <xf numFmtId="0" fontId="8" fillId="0" borderId="0" xfId="0" applyFont="1"/>
    <xf numFmtId="0" fontId="8" fillId="0" borderId="0" xfId="0" applyFont="1" applyAlignment="1">
      <alignment horizontal="left"/>
    </xf>
    <xf numFmtId="0" fontId="10" fillId="0" borderId="0" xfId="0" applyFont="1" applyBorder="1" applyAlignment="1">
      <alignment horizontal="left"/>
    </xf>
    <xf numFmtId="0" fontId="9" fillId="0" borderId="0" xfId="0" applyFont="1" applyAlignment="1">
      <alignment horizontal="center"/>
    </xf>
    <xf numFmtId="0" fontId="9" fillId="0" borderId="0" xfId="0" applyFont="1"/>
    <xf numFmtId="0" fontId="9" fillId="0" borderId="0" xfId="0" applyFont="1" applyAlignment="1">
      <alignment horizontal="left" indent="1"/>
    </xf>
    <xf numFmtId="0" fontId="0" fillId="0" borderId="0" xfId="0" applyAlignment="1" applyProtection="1">
      <alignment horizontal="center"/>
      <protection locked="0"/>
    </xf>
    <xf numFmtId="0" fontId="0" fillId="0" borderId="0" xfId="0" applyProtection="1">
      <protection locked="0"/>
    </xf>
    <xf numFmtId="0" fontId="0" fillId="0" borderId="0" xfId="0" applyBorder="1" applyProtection="1">
      <protection locked="0"/>
    </xf>
    <xf numFmtId="0" fontId="3" fillId="0" borderId="0" xfId="0" applyFont="1" applyAlignment="1" applyProtection="1">
      <alignment horizontal="left"/>
      <protection locked="0"/>
    </xf>
    <xf numFmtId="0" fontId="6" fillId="0" borderId="0" xfId="0" applyFont="1" applyBorder="1" applyProtection="1">
      <protection locked="0"/>
    </xf>
    <xf numFmtId="0" fontId="0" fillId="0" borderId="0" xfId="0" applyFill="1" applyProtection="1">
      <protection locked="0"/>
    </xf>
    <xf numFmtId="0" fontId="3" fillId="0" borderId="0" xfId="0" applyFont="1" applyFill="1" applyAlignment="1" applyProtection="1">
      <alignment horizontal="center"/>
      <protection locked="0"/>
    </xf>
    <xf numFmtId="0" fontId="0" fillId="0" borderId="0" xfId="0" applyFill="1" applyBorder="1" applyProtection="1">
      <protection locked="0"/>
    </xf>
    <xf numFmtId="0" fontId="3" fillId="0" borderId="0" xfId="0" applyFont="1" applyFill="1" applyProtection="1">
      <protection locked="0"/>
    </xf>
    <xf numFmtId="0" fontId="3" fillId="0" borderId="7" xfId="0" applyFont="1" applyFill="1" applyBorder="1" applyProtection="1">
      <protection locked="0"/>
    </xf>
    <xf numFmtId="0" fontId="3" fillId="0" borderId="0" xfId="0" applyFont="1" applyBorder="1" applyProtection="1">
      <protection locked="0"/>
    </xf>
    <xf numFmtId="0" fontId="3" fillId="0" borderId="0" xfId="0" applyFont="1" applyProtection="1">
      <protection locked="0"/>
    </xf>
    <xf numFmtId="0" fontId="0" fillId="0" borderId="0" xfId="0" applyFont="1" applyFill="1" applyAlignment="1" applyProtection="1">
      <alignment horizontal="center"/>
      <protection locked="0"/>
    </xf>
    <xf numFmtId="0" fontId="0" fillId="0" borderId="9" xfId="0" applyFont="1" applyFill="1" applyBorder="1" applyProtection="1">
      <protection locked="0"/>
    </xf>
    <xf numFmtId="0" fontId="0" fillId="0" borderId="0" xfId="0" applyFont="1" applyFill="1" applyBorder="1" applyProtection="1">
      <protection locked="0"/>
    </xf>
    <xf numFmtId="0" fontId="0" fillId="0" borderId="0" xfId="0" applyFont="1" applyProtection="1">
      <protection locked="0"/>
    </xf>
    <xf numFmtId="0" fontId="0" fillId="0" borderId="10" xfId="0" applyFont="1" applyBorder="1" applyProtection="1">
      <protection locked="0"/>
    </xf>
    <xf numFmtId="0" fontId="0" fillId="0" borderId="9" xfId="0" applyBorder="1" applyProtection="1">
      <protection locked="0"/>
    </xf>
    <xf numFmtId="0" fontId="11" fillId="0" borderId="11" xfId="0" applyFont="1" applyBorder="1" applyProtection="1">
      <protection locked="0"/>
    </xf>
    <xf numFmtId="0" fontId="0" fillId="0" borderId="6" xfId="0" applyBorder="1" applyProtection="1">
      <protection locked="0"/>
    </xf>
    <xf numFmtId="0" fontId="0" fillId="0" borderId="4" xfId="0" applyBorder="1" applyProtection="1">
      <protection locked="0"/>
    </xf>
    <xf numFmtId="0" fontId="0" fillId="0" borderId="0" xfId="0" applyFont="1"/>
    <xf numFmtId="0" fontId="6" fillId="0" borderId="0" xfId="0" applyFont="1" applyBorder="1" applyAlignment="1">
      <alignment horizontal="right"/>
    </xf>
    <xf numFmtId="0" fontId="3" fillId="0" borderId="0" xfId="0" applyFont="1"/>
    <xf numFmtId="0" fontId="8" fillId="3" borderId="0" xfId="0" applyFont="1" applyFill="1"/>
    <xf numFmtId="0" fontId="8" fillId="0" borderId="0" xfId="0" applyFont="1" applyAlignment="1">
      <alignment horizontal="center" vertical="center"/>
    </xf>
    <xf numFmtId="0" fontId="9" fillId="4" borderId="11" xfId="0" applyFont="1" applyFill="1" applyBorder="1" applyAlignment="1">
      <alignment horizontal="left" vertical="top" wrapText="1" indent="1"/>
    </xf>
    <xf numFmtId="0" fontId="9" fillId="0" borderId="11" xfId="0" applyFont="1" applyBorder="1" applyAlignment="1">
      <alignment horizontal="center"/>
    </xf>
    <xf numFmtId="0" fontId="8" fillId="0" borderId="11" xfId="0" applyFont="1" applyFill="1" applyBorder="1" applyAlignment="1">
      <alignment vertical="top" wrapText="1"/>
    </xf>
    <xf numFmtId="0" fontId="12" fillId="0" borderId="11" xfId="0" applyFont="1" applyFill="1" applyBorder="1" applyAlignment="1">
      <alignment vertical="top" wrapText="1"/>
    </xf>
    <xf numFmtId="0" fontId="8" fillId="0" borderId="11" xfId="0" applyFont="1" applyFill="1" applyBorder="1" applyAlignment="1">
      <alignment horizontal="left" vertical="top" wrapText="1"/>
    </xf>
    <xf numFmtId="0" fontId="8" fillId="5" borderId="0" xfId="0" applyFont="1" applyFill="1"/>
    <xf numFmtId="0" fontId="13" fillId="4" borderId="12" xfId="0" applyFont="1" applyFill="1" applyBorder="1" applyAlignment="1">
      <alignment horizontal="center" vertical="top" wrapText="1"/>
    </xf>
    <xf numFmtId="0" fontId="8" fillId="0" borderId="0" xfId="0" applyFont="1" applyAlignment="1"/>
    <xf numFmtId="0" fontId="13" fillId="4" borderId="11" xfId="0" applyFont="1" applyFill="1" applyBorder="1" applyAlignment="1">
      <alignment vertical="top" wrapText="1"/>
    </xf>
    <xf numFmtId="9" fontId="14" fillId="0" borderId="11" xfId="0" applyNumberFormat="1" applyFont="1" applyBorder="1" applyAlignment="1">
      <alignment horizontal="center" vertical="top" wrapText="1"/>
    </xf>
    <xf numFmtId="0" fontId="14" fillId="0" borderId="0" xfId="0" applyFont="1" applyBorder="1" applyAlignment="1">
      <alignment vertical="top" wrapText="1"/>
    </xf>
    <xf numFmtId="9" fontId="13" fillId="0" borderId="0" xfId="0" applyNumberFormat="1" applyFont="1" applyBorder="1" applyAlignment="1">
      <alignment horizontal="center" vertical="top" wrapText="1"/>
    </xf>
    <xf numFmtId="0" fontId="8" fillId="6" borderId="0" xfId="0" applyFont="1" applyFill="1"/>
    <xf numFmtId="0" fontId="9" fillId="0" borderId="0" xfId="0" applyFont="1" applyAlignment="1">
      <alignment horizontal="center" vertical="center"/>
    </xf>
    <xf numFmtId="0" fontId="13" fillId="4" borderId="12" xfId="0" applyFont="1" applyFill="1" applyBorder="1"/>
    <xf numFmtId="0" fontId="13" fillId="4" borderId="12" xfId="0" applyFont="1" applyFill="1" applyBorder="1" applyAlignment="1">
      <alignment horizontal="center"/>
    </xf>
    <xf numFmtId="0" fontId="14" fillId="4" borderId="11" xfId="0" applyFont="1" applyFill="1" applyBorder="1"/>
    <xf numFmtId="0" fontId="13" fillId="0" borderId="11" xfId="0" applyFont="1" applyBorder="1" applyAlignment="1">
      <alignment horizontal="center" vertical="top" wrapText="1"/>
    </xf>
    <xf numFmtId="0" fontId="8" fillId="4" borderId="0" xfId="0" applyFont="1" applyFill="1"/>
    <xf numFmtId="0" fontId="8" fillId="7" borderId="0" xfId="0" applyFont="1" applyFill="1"/>
    <xf numFmtId="0" fontId="8" fillId="8" borderId="0" xfId="0" applyFont="1" applyFill="1"/>
    <xf numFmtId="0" fontId="8" fillId="9" borderId="0" xfId="0" applyFont="1" applyFill="1"/>
    <xf numFmtId="0" fontId="8" fillId="10" borderId="0" xfId="0" applyFont="1" applyFill="1"/>
    <xf numFmtId="0" fontId="3" fillId="0" borderId="0" xfId="0" applyFont="1" applyProtection="1"/>
    <xf numFmtId="0" fontId="6" fillId="0" borderId="0" xfId="0" applyFont="1" applyBorder="1" applyAlignment="1" applyProtection="1">
      <alignment horizontal="right"/>
    </xf>
    <xf numFmtId="0" fontId="2" fillId="0" borderId="0" xfId="0" applyFont="1" applyProtection="1"/>
    <xf numFmtId="0" fontId="0" fillId="14" borderId="0" xfId="0" applyFill="1" applyAlignment="1" applyProtection="1">
      <alignment horizontal="center"/>
    </xf>
    <xf numFmtId="0" fontId="0" fillId="14" borderId="0" xfId="0" applyFill="1" applyProtection="1"/>
    <xf numFmtId="0" fontId="2" fillId="14" borderId="0" xfId="0" applyFont="1" applyFill="1" applyAlignment="1" applyProtection="1">
      <alignment horizontal="center"/>
    </xf>
    <xf numFmtId="0" fontId="0" fillId="15" borderId="0" xfId="0" applyFill="1" applyAlignment="1" applyProtection="1">
      <alignment horizontal="center"/>
    </xf>
    <xf numFmtId="0" fontId="1" fillId="15" borderId="0" xfId="0" applyFont="1" applyFill="1" applyAlignment="1" applyProtection="1">
      <alignment horizontal="center"/>
      <protection locked="0"/>
    </xf>
    <xf numFmtId="0" fontId="0" fillId="15" borderId="0" xfId="0" applyFill="1" applyProtection="1"/>
    <xf numFmtId="0" fontId="3" fillId="16" borderId="0" xfId="0" applyFont="1" applyFill="1" applyAlignment="1" applyProtection="1">
      <alignment horizontal="left"/>
      <protection locked="0"/>
    </xf>
    <xf numFmtId="0" fontId="0" fillId="16" borderId="0" xfId="0" applyFill="1" applyProtection="1">
      <protection locked="0"/>
    </xf>
    <xf numFmtId="0" fontId="0" fillId="16" borderId="0" xfId="0" applyFill="1" applyBorder="1" applyProtection="1">
      <protection locked="0"/>
    </xf>
    <xf numFmtId="0" fontId="0" fillId="0" borderId="10" xfId="0" applyFill="1" applyBorder="1" applyProtection="1">
      <protection locked="0"/>
    </xf>
    <xf numFmtId="0" fontId="0" fillId="0" borderId="11" xfId="0" applyBorder="1" applyAlignment="1" applyProtection="1">
      <alignment vertical="top" wrapText="1" readingOrder="1"/>
      <protection locked="0"/>
    </xf>
    <xf numFmtId="0" fontId="0" fillId="0" borderId="11" xfId="0" applyFill="1" applyBorder="1" applyAlignment="1" applyProtection="1">
      <alignment vertical="top" wrapText="1" readingOrder="1"/>
      <protection locked="0"/>
    </xf>
    <xf numFmtId="0" fontId="0" fillId="0" borderId="11" xfId="0" applyFont="1" applyBorder="1" applyAlignment="1" applyProtection="1">
      <alignment vertical="top" wrapText="1" readingOrder="1"/>
      <protection locked="0"/>
    </xf>
    <xf numFmtId="0" fontId="0" fillId="0" borderId="11" xfId="0" applyFont="1" applyFill="1" applyBorder="1" applyAlignment="1" applyProtection="1">
      <alignment vertical="top" wrapText="1" readingOrder="1"/>
      <protection locked="0"/>
    </xf>
    <xf numFmtId="0" fontId="0" fillId="16" borderId="11" xfId="0" applyFill="1" applyBorder="1" applyAlignment="1" applyProtection="1">
      <alignment vertical="top" wrapText="1" readingOrder="1"/>
      <protection locked="0"/>
    </xf>
    <xf numFmtId="0" fontId="3" fillId="0" borderId="0" xfId="0" applyFont="1" applyFill="1" applyBorder="1" applyAlignment="1" applyProtection="1">
      <alignment horizontal="left"/>
      <protection locked="0"/>
    </xf>
    <xf numFmtId="0" fontId="0" fillId="0" borderId="0" xfId="0" applyFill="1" applyAlignment="1" applyProtection="1">
      <alignment horizontal="left"/>
      <protection locked="0"/>
    </xf>
    <xf numFmtId="14" fontId="0" fillId="0" borderId="0" xfId="0" applyNumberFormat="1" applyFill="1" applyProtection="1">
      <protection locked="0"/>
    </xf>
    <xf numFmtId="0" fontId="0" fillId="0" borderId="0" xfId="0" applyFill="1" applyAlignment="1" applyProtection="1">
      <protection locked="0"/>
    </xf>
    <xf numFmtId="0" fontId="15" fillId="0" borderId="0" xfId="0" applyFont="1" applyAlignment="1" applyProtection="1">
      <alignment wrapText="1"/>
      <protection locked="0"/>
    </xf>
    <xf numFmtId="14" fontId="0" fillId="0" borderId="13" xfId="0" applyNumberFormat="1" applyBorder="1" applyAlignment="1" applyProtection="1">
      <alignment horizontal="left"/>
      <protection locked="0"/>
    </xf>
    <xf numFmtId="0" fontId="0" fillId="0" borderId="14" xfId="0" applyFill="1" applyBorder="1" applyProtection="1">
      <protection locked="0"/>
    </xf>
    <xf numFmtId="0" fontId="0" fillId="0" borderId="10" xfId="0" applyBorder="1" applyProtection="1">
      <protection locked="0"/>
    </xf>
    <xf numFmtId="0" fontId="0" fillId="0" borderId="14" xfId="0" applyBorder="1" applyProtection="1">
      <protection locked="0"/>
    </xf>
    <xf numFmtId="0" fontId="0" fillId="0" borderId="13" xfId="0" applyBorder="1" applyProtection="1">
      <protection locked="0"/>
    </xf>
    <xf numFmtId="0" fontId="0" fillId="0" borderId="14" xfId="0" applyFont="1" applyBorder="1" applyProtection="1">
      <protection locked="0"/>
    </xf>
    <xf numFmtId="0" fontId="5" fillId="0" borderId="15" xfId="0" applyFont="1" applyBorder="1" applyAlignment="1">
      <alignment horizontal="left"/>
    </xf>
    <xf numFmtId="0" fontId="5" fillId="0" borderId="15" xfId="0" applyFont="1" applyBorder="1" applyAlignment="1">
      <alignment horizontal="center"/>
    </xf>
    <xf numFmtId="0" fontId="0" fillId="0" borderId="15" xfId="0" applyBorder="1"/>
    <xf numFmtId="0" fontId="3" fillId="0" borderId="0" xfId="0" applyFont="1" applyAlignment="1" applyProtection="1">
      <alignment vertical="top" wrapText="1"/>
      <protection locked="0"/>
    </xf>
    <xf numFmtId="0" fontId="0" fillId="0" borderId="0" xfId="0" applyFont="1" applyAlignment="1" applyProtection="1">
      <protection locked="0"/>
    </xf>
    <xf numFmtId="0" fontId="0" fillId="0" borderId="0" xfId="0" applyFont="1" applyAlignment="1" applyProtection="1">
      <alignment horizontal="left"/>
      <protection locked="0"/>
    </xf>
    <xf numFmtId="38" fontId="0" fillId="0" borderId="0" xfId="0" applyNumberFormat="1" applyFont="1" applyAlignment="1" applyProtection="1">
      <alignment horizontal="center"/>
    </xf>
    <xf numFmtId="9" fontId="0" fillId="0" borderId="0" xfId="0" applyNumberFormat="1" applyFont="1" applyAlignment="1" applyProtection="1">
      <alignment horizontal="center"/>
    </xf>
    <xf numFmtId="0" fontId="0" fillId="0" borderId="0" xfId="0" applyFont="1" applyAlignment="1" applyProtection="1">
      <alignment horizontal="left"/>
    </xf>
    <xf numFmtId="0" fontId="0" fillId="0" borderId="0" xfId="0" applyFont="1" applyAlignment="1" applyProtection="1"/>
    <xf numFmtId="0" fontId="6" fillId="0" borderId="0" xfId="0" applyFont="1" applyBorder="1" applyAlignment="1" applyProtection="1">
      <protection locked="0"/>
    </xf>
    <xf numFmtId="38" fontId="16" fillId="11" borderId="11" xfId="0" applyNumberFormat="1" applyFont="1" applyFill="1" applyBorder="1" applyAlignment="1" applyProtection="1">
      <alignment vertical="top" wrapText="1" readingOrder="1"/>
    </xf>
    <xf numFmtId="0" fontId="0" fillId="0" borderId="0" xfId="0" applyFont="1" applyAlignment="1" applyProtection="1">
      <alignment vertical="top" wrapText="1" readingOrder="1"/>
    </xf>
    <xf numFmtId="2" fontId="0" fillId="0" borderId="11" xfId="0" applyNumberFormat="1" applyFont="1" applyFill="1" applyBorder="1" applyAlignment="1" applyProtection="1">
      <alignment vertical="top" wrapText="1" readingOrder="1"/>
      <protection locked="0"/>
    </xf>
    <xf numFmtId="38" fontId="0" fillId="0" borderId="11" xfId="0" applyNumberFormat="1" applyFont="1" applyFill="1" applyBorder="1" applyAlignment="1" applyProtection="1">
      <alignment vertical="top" wrapText="1" readingOrder="1"/>
    </xf>
    <xf numFmtId="9" fontId="0" fillId="0" borderId="11" xfId="0" applyNumberFormat="1" applyFont="1" applyFill="1" applyBorder="1" applyAlignment="1" applyProtection="1">
      <alignment vertical="top" wrapText="1" readingOrder="1"/>
    </xf>
    <xf numFmtId="0" fontId="0" fillId="7" borderId="11" xfId="0" applyFont="1" applyFill="1" applyBorder="1" applyAlignment="1" applyProtection="1">
      <alignment vertical="top" wrapText="1" readingOrder="1"/>
    </xf>
    <xf numFmtId="38" fontId="0" fillId="0" borderId="11" xfId="0" applyNumberFormat="1" applyFont="1" applyBorder="1" applyAlignment="1" applyProtection="1">
      <alignment vertical="top" wrapText="1" readingOrder="1"/>
    </xf>
    <xf numFmtId="9" fontId="0" fillId="0" borderId="11" xfId="0" applyNumberFormat="1" applyFont="1" applyBorder="1" applyAlignment="1" applyProtection="1">
      <alignment vertical="top" wrapText="1" readingOrder="1"/>
    </xf>
    <xf numFmtId="0" fontId="0" fillId="0" borderId="0" xfId="0" applyFont="1" applyAlignment="1" applyProtection="1">
      <alignment vertical="top" wrapText="1" readingOrder="1"/>
      <protection locked="0"/>
    </xf>
    <xf numFmtId="0" fontId="0" fillId="16" borderId="11" xfId="0" applyFont="1" applyFill="1" applyBorder="1" applyAlignment="1" applyProtection="1">
      <alignment vertical="top" wrapText="1" readingOrder="1"/>
      <protection locked="0"/>
    </xf>
    <xf numFmtId="2" fontId="0" fillId="16" borderId="11" xfId="0" applyNumberFormat="1" applyFont="1" applyFill="1" applyBorder="1" applyAlignment="1" applyProtection="1">
      <alignment vertical="top" wrapText="1" readingOrder="1"/>
      <protection locked="0"/>
    </xf>
    <xf numFmtId="38" fontId="0" fillId="16" borderId="11" xfId="0" applyNumberFormat="1" applyFont="1" applyFill="1" applyBorder="1" applyAlignment="1" applyProtection="1">
      <alignment vertical="top" wrapText="1" readingOrder="1"/>
    </xf>
    <xf numFmtId="9" fontId="0" fillId="16" borderId="11" xfId="0" applyNumberFormat="1" applyFont="1" applyFill="1" applyBorder="1" applyAlignment="1" applyProtection="1">
      <alignment vertical="top" wrapText="1" readingOrder="1"/>
    </xf>
    <xf numFmtId="0" fontId="0" fillId="16" borderId="0" xfId="0" applyFont="1" applyFill="1" applyAlignment="1" applyProtection="1">
      <alignment vertical="top" wrapText="1" readingOrder="1"/>
      <protection locked="0"/>
    </xf>
    <xf numFmtId="0" fontId="0" fillId="0" borderId="16" xfId="0" applyFont="1" applyFill="1" applyBorder="1" applyAlignment="1" applyProtection="1">
      <alignment vertical="top" wrapText="1" readingOrder="1"/>
      <protection locked="0"/>
    </xf>
    <xf numFmtId="0" fontId="3" fillId="0" borderId="0" xfId="0" applyFont="1" applyBorder="1" applyAlignment="1" applyProtection="1">
      <protection locked="0"/>
    </xf>
    <xf numFmtId="0" fontId="3" fillId="0" borderId="0" xfId="0" applyFont="1" applyAlignment="1" applyProtection="1">
      <protection locked="0"/>
    </xf>
    <xf numFmtId="0" fontId="0" fillId="0" borderId="0" xfId="0" applyFont="1" applyBorder="1" applyAlignment="1" applyProtection="1">
      <alignment vertical="top" wrapText="1"/>
      <protection locked="0"/>
    </xf>
    <xf numFmtId="0" fontId="0" fillId="0" borderId="0" xfId="0" applyFont="1" applyBorder="1" applyAlignment="1" applyProtection="1">
      <protection locked="0"/>
    </xf>
    <xf numFmtId="0" fontId="0" fillId="0" borderId="0" xfId="0" applyFont="1" applyBorder="1" applyAlignment="1" applyProtection="1">
      <alignment horizontal="left"/>
      <protection locked="0"/>
    </xf>
    <xf numFmtId="38" fontId="0" fillId="0" borderId="0" xfId="0" applyNumberFormat="1" applyFont="1" applyFill="1" applyBorder="1" applyAlignment="1" applyProtection="1">
      <alignment horizontal="center" vertical="top" wrapText="1"/>
    </xf>
    <xf numFmtId="9" fontId="0" fillId="0" borderId="0" xfId="0" applyNumberFormat="1" applyFont="1" applyBorder="1" applyAlignment="1" applyProtection="1">
      <alignment horizontal="center"/>
    </xf>
    <xf numFmtId="0" fontId="0" fillId="0" borderId="0" xfId="0" applyFont="1" applyBorder="1" applyAlignment="1" applyProtection="1">
      <alignment horizontal="left"/>
    </xf>
    <xf numFmtId="38" fontId="0" fillId="0" borderId="0" xfId="0" applyNumberFormat="1" applyFont="1" applyBorder="1" applyAlignment="1" applyProtection="1">
      <alignment horizontal="center"/>
    </xf>
    <xf numFmtId="0" fontId="0" fillId="0" borderId="0" xfId="0" applyFont="1" applyBorder="1" applyAlignment="1" applyProtection="1"/>
    <xf numFmtId="0" fontId="0" fillId="0" borderId="10" xfId="0" applyFont="1" applyFill="1" applyBorder="1" applyProtection="1">
      <protection locked="0"/>
    </xf>
    <xf numFmtId="38" fontId="0" fillId="0" borderId="0" xfId="0" applyNumberFormat="1" applyFont="1" applyBorder="1" applyAlignment="1" applyProtection="1">
      <alignment horizontal="center" vertical="top" wrapText="1"/>
    </xf>
    <xf numFmtId="9" fontId="0" fillId="0" borderId="0" xfId="0" applyNumberFormat="1" applyFont="1" applyFill="1" applyBorder="1" applyAlignment="1" applyProtection="1">
      <alignment horizontal="center" vertical="top" wrapText="1"/>
    </xf>
    <xf numFmtId="0" fontId="0" fillId="0" borderId="0" xfId="0" applyFont="1" applyAlignment="1" applyProtection="1">
      <alignment vertical="top" wrapText="1"/>
      <protection locked="0"/>
    </xf>
    <xf numFmtId="0" fontId="3" fillId="0" borderId="0" xfId="0" applyFont="1" applyBorder="1" applyAlignment="1" applyProtection="1">
      <alignment horizontal="left"/>
      <protection locked="0"/>
    </xf>
    <xf numFmtId="0" fontId="4" fillId="11" borderId="16" xfId="0" applyFont="1" applyFill="1" applyBorder="1" applyAlignment="1" applyProtection="1">
      <alignment vertical="top" wrapText="1" readingOrder="1"/>
    </xf>
    <xf numFmtId="0" fontId="0" fillId="0" borderId="0" xfId="0" applyBorder="1" applyAlignment="1" applyProtection="1">
      <protection locked="0"/>
    </xf>
    <xf numFmtId="0" fontId="0" fillId="0" borderId="0" xfId="0" applyAlignment="1" applyProtection="1">
      <protection locked="0"/>
    </xf>
    <xf numFmtId="0" fontId="0" fillId="0" borderId="11" xfId="0" applyFont="1" applyBorder="1" applyAlignment="1" applyProtection="1">
      <alignment horizontal="center" vertical="top" wrapText="1" readingOrder="1"/>
    </xf>
    <xf numFmtId="0" fontId="0" fillId="0" borderId="13" xfId="0" applyFont="1" applyFill="1" applyBorder="1" applyAlignment="1" applyProtection="1">
      <alignment vertical="top" wrapText="1" readingOrder="1"/>
      <protection locked="0"/>
    </xf>
    <xf numFmtId="0" fontId="0" fillId="0" borderId="11" xfId="0" applyFont="1" applyBorder="1" applyAlignment="1" applyProtection="1">
      <protection locked="0"/>
    </xf>
    <xf numFmtId="15" fontId="0" fillId="0" borderId="10" xfId="0" applyNumberFormat="1" applyFont="1" applyFill="1" applyBorder="1" applyAlignment="1" applyProtection="1">
      <alignment vertical="top" wrapText="1" readingOrder="1"/>
      <protection locked="0"/>
    </xf>
    <xf numFmtId="0" fontId="0" fillId="0" borderId="10" xfId="0" applyFont="1" applyFill="1" applyBorder="1" applyAlignment="1" applyProtection="1">
      <alignment vertical="top" wrapText="1" readingOrder="1"/>
      <protection locked="0"/>
    </xf>
    <xf numFmtId="0" fontId="0" fillId="0" borderId="10" xfId="0" applyFont="1" applyBorder="1" applyAlignment="1" applyProtection="1">
      <protection locked="0"/>
    </xf>
    <xf numFmtId="15" fontId="0" fillId="16" borderId="10" xfId="0" applyNumberFormat="1" applyFont="1" applyFill="1" applyBorder="1" applyAlignment="1" applyProtection="1">
      <alignment vertical="top" wrapText="1" readingOrder="1"/>
      <protection locked="0"/>
    </xf>
    <xf numFmtId="15" fontId="0" fillId="0" borderId="1" xfId="0" applyNumberFormat="1" applyFont="1" applyFill="1" applyBorder="1" applyAlignment="1" applyProtection="1">
      <alignment vertical="top" wrapText="1" readingOrder="1"/>
      <protection locked="0"/>
    </xf>
    <xf numFmtId="15" fontId="0" fillId="0" borderId="17" xfId="0" applyNumberFormat="1" applyFont="1" applyFill="1" applyBorder="1" applyAlignment="1" applyProtection="1">
      <alignment vertical="top" wrapText="1" readingOrder="1"/>
      <protection locked="0"/>
    </xf>
    <xf numFmtId="38" fontId="0" fillId="0" borderId="13" xfId="0" applyNumberFormat="1" applyFont="1" applyBorder="1" applyAlignment="1" applyProtection="1">
      <alignment vertical="top" wrapText="1" readingOrder="1"/>
      <protection locked="0"/>
    </xf>
    <xf numFmtId="0" fontId="0" fillId="0" borderId="17" xfId="0" applyFont="1" applyFill="1" applyBorder="1" applyAlignment="1" applyProtection="1">
      <alignment vertical="top" wrapText="1" readingOrder="1"/>
      <protection locked="0"/>
    </xf>
    <xf numFmtId="0" fontId="4" fillId="11" borderId="12" xfId="0" applyFont="1" applyFill="1" applyBorder="1" applyAlignment="1" applyProtection="1">
      <alignment vertical="top" wrapText="1" readingOrder="1"/>
    </xf>
    <xf numFmtId="0" fontId="4" fillId="11" borderId="18" xfId="0" applyFont="1" applyFill="1" applyBorder="1" applyAlignment="1" applyProtection="1">
      <alignment vertical="top" wrapText="1" readingOrder="1"/>
    </xf>
    <xf numFmtId="0" fontId="19" fillId="17" borderId="11" xfId="0" applyFont="1" applyFill="1" applyBorder="1" applyAlignment="1">
      <alignment horizontal="left" vertical="top" wrapText="1" indent="1"/>
    </xf>
    <xf numFmtId="0" fontId="19" fillId="17" borderId="11" xfId="0" applyFont="1" applyFill="1" applyBorder="1" applyAlignment="1">
      <alignment horizontal="center" vertical="top" wrapText="1"/>
    </xf>
    <xf numFmtId="0" fontId="19" fillId="0" borderId="0" xfId="0" applyFont="1" applyFill="1" applyBorder="1" applyAlignment="1">
      <alignment vertical="top" wrapText="1"/>
    </xf>
    <xf numFmtId="0" fontId="19" fillId="0" borderId="0" xfId="0" applyFont="1" applyFill="1" applyBorder="1" applyAlignment="1">
      <alignment vertical="center" wrapText="1"/>
    </xf>
    <xf numFmtId="0" fontId="13" fillId="4" borderId="13" xfId="0" applyFont="1" applyFill="1" applyBorder="1" applyAlignment="1">
      <alignment horizontal="center" vertical="top" wrapText="1"/>
    </xf>
    <xf numFmtId="0" fontId="13" fillId="4" borderId="13" xfId="0" applyFont="1" applyFill="1" applyBorder="1" applyAlignment="1">
      <alignment vertical="top" wrapText="1"/>
    </xf>
    <xf numFmtId="9" fontId="14" fillId="0" borderId="13" xfId="0" applyNumberFormat="1" applyFont="1" applyBorder="1" applyAlignment="1">
      <alignment horizontal="center" vertical="top" wrapText="1"/>
    </xf>
    <xf numFmtId="164" fontId="14" fillId="0" borderId="13" xfId="0" applyNumberFormat="1" applyFont="1" applyBorder="1" applyAlignment="1">
      <alignment horizontal="center" vertical="top" wrapText="1"/>
    </xf>
    <xf numFmtId="0" fontId="0" fillId="0" borderId="0" xfId="0" applyFont="1" applyAlignment="1">
      <alignment horizontal="left" wrapText="1"/>
    </xf>
    <xf numFmtId="0" fontId="17" fillId="0" borderId="0" xfId="0" applyFont="1" applyAlignment="1">
      <alignment horizontal="left"/>
    </xf>
    <xf numFmtId="0" fontId="0" fillId="0" borderId="0" xfId="0" applyFont="1" applyAlignment="1">
      <alignment horizontal="left"/>
    </xf>
    <xf numFmtId="0" fontId="0" fillId="0" borderId="0" xfId="0" applyFont="1" applyBorder="1" applyAlignment="1" applyProtection="1">
      <alignment horizontal="center" vertical="top" wrapText="1" readingOrder="1"/>
    </xf>
    <xf numFmtId="0" fontId="0" fillId="0" borderId="0" xfId="0" applyFont="1" applyBorder="1" applyAlignment="1" applyProtection="1">
      <alignment vertical="top" wrapText="1" readingOrder="1"/>
      <protection locked="0"/>
    </xf>
    <xf numFmtId="0" fontId="0" fillId="0" borderId="0" xfId="0" applyFont="1" applyFill="1" applyBorder="1" applyAlignment="1" applyProtection="1">
      <alignment vertical="top" wrapText="1" readingOrder="1"/>
      <protection locked="0"/>
    </xf>
    <xf numFmtId="0" fontId="0" fillId="0" borderId="0" xfId="0" applyFill="1" applyBorder="1" applyAlignment="1" applyProtection="1">
      <alignment vertical="top" wrapText="1" readingOrder="1"/>
      <protection locked="0"/>
    </xf>
    <xf numFmtId="0" fontId="4" fillId="11" borderId="12" xfId="0" applyFont="1" applyFill="1" applyBorder="1" applyAlignment="1" applyProtection="1">
      <alignment vertical="top" wrapText="1" readingOrder="1"/>
    </xf>
    <xf numFmtId="0" fontId="21" fillId="0" borderId="11" xfId="1" applyFont="1" applyFill="1" applyBorder="1" applyAlignment="1" applyProtection="1">
      <protection locked="0"/>
    </xf>
    <xf numFmtId="0" fontId="0" fillId="0" borderId="11" xfId="1" applyFont="1" applyFill="1" applyBorder="1" applyAlignment="1" applyProtection="1">
      <protection locked="0"/>
    </xf>
    <xf numFmtId="165" fontId="0" fillId="0" borderId="0" xfId="0" applyNumberFormat="1" applyProtection="1">
      <protection locked="0"/>
    </xf>
    <xf numFmtId="0" fontId="17" fillId="0" borderId="0" xfId="0" applyFont="1" applyAlignment="1" applyProtection="1">
      <alignment vertical="top" wrapText="1"/>
      <protection locked="0"/>
    </xf>
    <xf numFmtId="0" fontId="17" fillId="0" borderId="0" xfId="0" applyFont="1" applyAlignment="1" applyProtection="1">
      <alignment horizontal="left"/>
      <protection locked="0"/>
    </xf>
    <xf numFmtId="0" fontId="22" fillId="0" borderId="0" xfId="0" applyFont="1" applyAlignment="1" applyProtection="1">
      <protection locked="0"/>
    </xf>
    <xf numFmtId="0" fontId="22" fillId="0" borderId="0" xfId="0" applyFont="1" applyAlignment="1" applyProtection="1">
      <alignment horizontal="left"/>
      <protection locked="0"/>
    </xf>
    <xf numFmtId="38" fontId="22" fillId="0" borderId="0" xfId="0" applyNumberFormat="1" applyFont="1" applyAlignment="1" applyProtection="1">
      <alignment horizontal="center"/>
    </xf>
    <xf numFmtId="9" fontId="22" fillId="0" borderId="0" xfId="0" applyNumberFormat="1" applyFont="1" applyAlignment="1" applyProtection="1">
      <alignment horizontal="center"/>
    </xf>
    <xf numFmtId="0" fontId="22" fillId="0" borderId="0" xfId="0" applyFont="1" applyAlignment="1" applyProtection="1">
      <alignment horizontal="left"/>
    </xf>
    <xf numFmtId="0" fontId="22" fillId="0" borderId="0" xfId="0" applyFont="1" applyAlignment="1" applyProtection="1"/>
    <xf numFmtId="0" fontId="23" fillId="0" borderId="0" xfId="0" applyFont="1" applyBorder="1" applyAlignment="1" applyProtection="1">
      <protection locked="0"/>
    </xf>
    <xf numFmtId="0" fontId="22" fillId="0" borderId="0" xfId="0" applyFont="1" applyAlignment="1" applyProtection="1">
      <alignment vertical="top" wrapText="1"/>
      <protection locked="0"/>
    </xf>
    <xf numFmtId="0" fontId="24" fillId="11" borderId="16" xfId="0" applyFont="1" applyFill="1" applyBorder="1" applyAlignment="1" applyProtection="1">
      <alignment vertical="top" wrapText="1" readingOrder="1"/>
    </xf>
    <xf numFmtId="38" fontId="25" fillId="11" borderId="11" xfId="0" applyNumberFormat="1" applyFont="1" applyFill="1" applyBorder="1" applyAlignment="1" applyProtection="1">
      <alignment vertical="top" wrapText="1" readingOrder="1"/>
    </xf>
    <xf numFmtId="0" fontId="22" fillId="0" borderId="0" xfId="0" applyFont="1" applyAlignment="1" applyProtection="1">
      <alignment vertical="top" wrapText="1" readingOrder="1"/>
    </xf>
    <xf numFmtId="0" fontId="22" fillId="0" borderId="11" xfId="0" applyFont="1" applyBorder="1" applyAlignment="1" applyProtection="1">
      <alignment horizontal="center" vertical="top" wrapText="1" readingOrder="1"/>
    </xf>
    <xf numFmtId="0" fontId="22" fillId="0" borderId="11" xfId="0" applyFont="1" applyBorder="1" applyAlignment="1" applyProtection="1">
      <alignment vertical="top" wrapText="1" readingOrder="1"/>
      <protection locked="0"/>
    </xf>
    <xf numFmtId="0" fontId="22" fillId="0" borderId="11" xfId="0" applyFont="1" applyFill="1" applyBorder="1" applyAlignment="1" applyProtection="1">
      <alignment vertical="top" wrapText="1" readingOrder="1"/>
      <protection locked="0"/>
    </xf>
    <xf numFmtId="2" fontId="22" fillId="0" borderId="11" xfId="0" applyNumberFormat="1" applyFont="1" applyFill="1" applyBorder="1" applyAlignment="1" applyProtection="1">
      <alignment vertical="top" wrapText="1" readingOrder="1"/>
      <protection locked="0"/>
    </xf>
    <xf numFmtId="38" fontId="22" fillId="0" borderId="11" xfId="0" applyNumberFormat="1" applyFont="1" applyFill="1" applyBorder="1" applyAlignment="1" applyProtection="1">
      <alignment vertical="top" wrapText="1" readingOrder="1"/>
    </xf>
    <xf numFmtId="9" fontId="22" fillId="0" borderId="11" xfId="0" applyNumberFormat="1" applyFont="1" applyFill="1" applyBorder="1" applyAlignment="1" applyProtection="1">
      <alignment vertical="top" wrapText="1" readingOrder="1"/>
    </xf>
    <xf numFmtId="0" fontId="22" fillId="7" borderId="11" xfId="0" applyFont="1" applyFill="1" applyBorder="1" applyAlignment="1" applyProtection="1">
      <alignment vertical="top" wrapText="1" readingOrder="1"/>
    </xf>
    <xf numFmtId="38" fontId="22" fillId="0" borderId="11" xfId="0" applyNumberFormat="1" applyFont="1" applyBorder="1" applyAlignment="1" applyProtection="1">
      <alignment vertical="top" wrapText="1" readingOrder="1"/>
    </xf>
    <xf numFmtId="9" fontId="22" fillId="0" borderId="11" xfId="0" applyNumberFormat="1" applyFont="1" applyBorder="1" applyAlignment="1" applyProtection="1">
      <alignment vertical="top" wrapText="1" readingOrder="1"/>
    </xf>
    <xf numFmtId="15" fontId="22" fillId="0" borderId="11" xfId="0" applyNumberFormat="1" applyFont="1" applyFill="1" applyBorder="1" applyAlignment="1" applyProtection="1">
      <alignment vertical="top" wrapText="1" readingOrder="1"/>
      <protection locked="0"/>
    </xf>
    <xf numFmtId="0" fontId="22" fillId="0" borderId="0" xfId="0" applyFont="1" applyAlignment="1" applyProtection="1">
      <alignment vertical="top" wrapText="1" readingOrder="1"/>
      <protection locked="0"/>
    </xf>
    <xf numFmtId="0" fontId="22" fillId="16" borderId="11" xfId="0" applyFont="1" applyFill="1" applyBorder="1" applyAlignment="1" applyProtection="1">
      <alignment vertical="top" wrapText="1" readingOrder="1"/>
      <protection locked="0"/>
    </xf>
    <xf numFmtId="2" fontId="22" fillId="16" borderId="11" xfId="0" applyNumberFormat="1" applyFont="1" applyFill="1" applyBorder="1" applyAlignment="1" applyProtection="1">
      <alignment vertical="top" wrapText="1" readingOrder="1"/>
      <protection locked="0"/>
    </xf>
    <xf numFmtId="38" fontId="22" fillId="16" borderId="11" xfId="0" applyNumberFormat="1" applyFont="1" applyFill="1" applyBorder="1" applyAlignment="1" applyProtection="1">
      <alignment vertical="top" wrapText="1" readingOrder="1"/>
    </xf>
    <xf numFmtId="9" fontId="22" fillId="16" borderId="11" xfId="0" applyNumberFormat="1" applyFont="1" applyFill="1" applyBorder="1" applyAlignment="1" applyProtection="1">
      <alignment vertical="top" wrapText="1" readingOrder="1"/>
    </xf>
    <xf numFmtId="15" fontId="22" fillId="16" borderId="11" xfId="0" applyNumberFormat="1" applyFont="1" applyFill="1" applyBorder="1" applyAlignment="1" applyProtection="1">
      <alignment vertical="top" wrapText="1" readingOrder="1"/>
      <protection locked="0"/>
    </xf>
    <xf numFmtId="0" fontId="22" fillId="16" borderId="0" xfId="0" applyFont="1" applyFill="1" applyAlignment="1" applyProtection="1">
      <alignment vertical="top" wrapText="1" readingOrder="1"/>
      <protection locked="0"/>
    </xf>
    <xf numFmtId="0" fontId="22" fillId="0" borderId="0" xfId="0" applyFont="1" applyBorder="1" applyAlignment="1" applyProtection="1">
      <alignment vertical="top" wrapText="1"/>
      <protection locked="0"/>
    </xf>
    <xf numFmtId="0" fontId="22" fillId="0" borderId="0" xfId="0" applyFont="1" applyBorder="1" applyAlignment="1" applyProtection="1">
      <protection locked="0"/>
    </xf>
    <xf numFmtId="0" fontId="22" fillId="0" borderId="0" xfId="0" applyFont="1" applyBorder="1" applyAlignment="1" applyProtection="1">
      <alignment horizontal="left"/>
      <protection locked="0"/>
    </xf>
    <xf numFmtId="38" fontId="22" fillId="0" borderId="0" xfId="0" applyNumberFormat="1" applyFont="1" applyFill="1" applyBorder="1" applyAlignment="1" applyProtection="1">
      <alignment horizontal="center" vertical="top" wrapText="1"/>
    </xf>
    <xf numFmtId="9" fontId="22" fillId="0" borderId="0" xfId="0" applyNumberFormat="1" applyFont="1" applyBorder="1" applyAlignment="1" applyProtection="1">
      <alignment horizontal="center"/>
    </xf>
    <xf numFmtId="0" fontId="22" fillId="0" borderId="0" xfId="0" applyFont="1" applyBorder="1" applyAlignment="1" applyProtection="1">
      <alignment horizontal="left"/>
    </xf>
    <xf numFmtId="38" fontId="22" fillId="0" borderId="0" xfId="0" applyNumberFormat="1" applyFont="1" applyBorder="1" applyAlignment="1" applyProtection="1">
      <alignment horizontal="center"/>
    </xf>
    <xf numFmtId="0" fontId="22" fillId="0" borderId="0" xfId="0" applyFont="1" applyBorder="1" applyAlignment="1" applyProtection="1"/>
    <xf numFmtId="0" fontId="17" fillId="0" borderId="0" xfId="0" applyFont="1" applyBorder="1" applyAlignment="1" applyProtection="1">
      <protection locked="0"/>
    </xf>
    <xf numFmtId="38" fontId="22" fillId="0" borderId="0" xfId="0" applyNumberFormat="1" applyFont="1" applyBorder="1" applyAlignment="1" applyProtection="1">
      <alignment horizontal="center" vertical="top" wrapText="1"/>
    </xf>
    <xf numFmtId="9" fontId="22" fillId="0" borderId="0" xfId="0" applyNumberFormat="1" applyFont="1" applyFill="1" applyBorder="1" applyAlignment="1" applyProtection="1">
      <alignment horizontal="center" vertical="top" wrapText="1"/>
    </xf>
    <xf numFmtId="0" fontId="17" fillId="0" borderId="0" xfId="0" applyFont="1" applyAlignment="1" applyProtection="1">
      <protection locked="0"/>
    </xf>
    <xf numFmtId="0" fontId="17" fillId="0" borderId="0" xfId="0" applyFont="1" applyBorder="1" applyAlignment="1" applyProtection="1">
      <alignment horizontal="left"/>
      <protection locked="0"/>
    </xf>
    <xf numFmtId="0" fontId="22" fillId="0" borderId="0" xfId="0" applyFont="1" applyFill="1" applyBorder="1" applyProtection="1">
      <protection locked="0"/>
    </xf>
    <xf numFmtId="0" fontId="4" fillId="12" borderId="0" xfId="0" applyFont="1" applyFill="1" applyBorder="1" applyAlignment="1" applyProtection="1">
      <alignment horizontal="center"/>
    </xf>
    <xf numFmtId="0" fontId="9" fillId="0" borderId="0" xfId="0" applyFont="1" applyAlignment="1">
      <alignment horizontal="left"/>
    </xf>
    <xf numFmtId="0" fontId="9" fillId="0" borderId="0" xfId="0" applyFont="1" applyFill="1" applyBorder="1" applyAlignment="1">
      <alignment vertical="top" wrapText="1"/>
    </xf>
    <xf numFmtId="0" fontId="9" fillId="6" borderId="11" xfId="0" applyFont="1" applyFill="1" applyBorder="1" applyAlignment="1">
      <alignment horizontal="center" vertical="center" wrapText="1"/>
    </xf>
    <xf numFmtId="0" fontId="13" fillId="4" borderId="12" xfId="0" applyFont="1" applyFill="1" applyBorder="1" applyAlignment="1">
      <alignment horizontal="center" vertical="top" wrapText="1"/>
    </xf>
    <xf numFmtId="0" fontId="14" fillId="0" borderId="11" xfId="0" applyFont="1" applyBorder="1" applyAlignment="1">
      <alignment horizontal="left" vertical="top" wrapText="1"/>
    </xf>
    <xf numFmtId="0" fontId="14" fillId="0" borderId="13" xfId="0" applyFont="1" applyBorder="1" applyAlignment="1">
      <alignment horizontal="left" vertical="top" wrapText="1"/>
    </xf>
    <xf numFmtId="0" fontId="9" fillId="6" borderId="11" xfId="0" applyFont="1" applyFill="1" applyBorder="1" applyAlignment="1">
      <alignment horizontal="center" vertical="top" wrapText="1"/>
    </xf>
    <xf numFmtId="0" fontId="19" fillId="17" borderId="11" xfId="0" applyFont="1" applyFill="1" applyBorder="1" applyAlignment="1">
      <alignment horizontal="center" vertical="top" wrapText="1"/>
    </xf>
    <xf numFmtId="0" fontId="19" fillId="17" borderId="11" xfId="0" applyFont="1" applyFill="1" applyBorder="1" applyAlignment="1">
      <alignment horizontal="center" vertical="center" wrapText="1"/>
    </xf>
    <xf numFmtId="0" fontId="13" fillId="4" borderId="13" xfId="0" applyFont="1" applyFill="1" applyBorder="1" applyAlignment="1">
      <alignment horizontal="center" vertical="top" wrapText="1"/>
    </xf>
    <xf numFmtId="0" fontId="19" fillId="18" borderId="13" xfId="0" applyFont="1" applyFill="1" applyBorder="1" applyAlignment="1">
      <alignment horizontal="center" vertical="top" wrapText="1"/>
    </xf>
    <xf numFmtId="0" fontId="19" fillId="18" borderId="13" xfId="0" applyFont="1" applyFill="1" applyBorder="1" applyAlignment="1">
      <alignment horizontal="center" vertical="center" wrapText="1"/>
    </xf>
    <xf numFmtId="0" fontId="9" fillId="10" borderId="11" xfId="0" applyFont="1" applyFill="1" applyBorder="1" applyAlignment="1">
      <alignment horizontal="center" vertical="center" wrapText="1"/>
    </xf>
    <xf numFmtId="0" fontId="9" fillId="13" borderId="11" xfId="0" applyFont="1" applyFill="1" applyBorder="1" applyAlignment="1">
      <alignment horizontal="center" vertical="center" wrapText="1"/>
    </xf>
    <xf numFmtId="0" fontId="9" fillId="10" borderId="11" xfId="0" applyFont="1" applyFill="1" applyBorder="1" applyAlignment="1">
      <alignment horizontal="center" vertical="top" wrapText="1"/>
    </xf>
    <xf numFmtId="0" fontId="9" fillId="13" borderId="11" xfId="0" applyFont="1" applyFill="1" applyBorder="1" applyAlignment="1">
      <alignment horizontal="center" vertical="top" wrapText="1"/>
    </xf>
    <xf numFmtId="0" fontId="24" fillId="11" borderId="16" xfId="0" applyFont="1" applyFill="1" applyBorder="1" applyAlignment="1" applyProtection="1">
      <alignment vertical="top" wrapText="1" readingOrder="1"/>
    </xf>
    <xf numFmtId="0" fontId="24" fillId="11" borderId="12" xfId="0" applyFont="1" applyFill="1" applyBorder="1" applyAlignment="1" applyProtection="1">
      <alignment vertical="top" wrapText="1" readingOrder="1"/>
    </xf>
    <xf numFmtId="0" fontId="24" fillId="20" borderId="16" xfId="0" applyFont="1" applyFill="1" applyBorder="1" applyAlignment="1" applyProtection="1">
      <alignment vertical="top" wrapText="1" readingOrder="1"/>
    </xf>
    <xf numFmtId="0" fontId="24" fillId="20" borderId="12" xfId="0" applyFont="1" applyFill="1" applyBorder="1" applyAlignment="1" applyProtection="1">
      <alignment vertical="top" wrapText="1" readingOrder="1"/>
    </xf>
    <xf numFmtId="0" fontId="26" fillId="19" borderId="6" xfId="0" applyFont="1" applyFill="1" applyBorder="1" applyAlignment="1" applyProtection="1">
      <alignment horizontal="center" vertical="top" wrapText="1" readingOrder="1"/>
    </xf>
    <xf numFmtId="0" fontId="26" fillId="19" borderId="7" xfId="0" applyFont="1" applyFill="1" applyBorder="1" applyAlignment="1" applyProtection="1">
      <alignment horizontal="center" vertical="top" wrapText="1" readingOrder="1"/>
    </xf>
    <xf numFmtId="0" fontId="26" fillId="19" borderId="8" xfId="0" applyFont="1" applyFill="1" applyBorder="1" applyAlignment="1" applyProtection="1">
      <alignment horizontal="center" vertical="top" wrapText="1" readingOrder="1"/>
    </xf>
    <xf numFmtId="9" fontId="24" fillId="11" borderId="16" xfId="0" applyNumberFormat="1" applyFont="1" applyFill="1" applyBorder="1" applyAlignment="1" applyProtection="1">
      <alignment vertical="top" wrapText="1" readingOrder="1"/>
    </xf>
    <xf numFmtId="9" fontId="24" fillId="11" borderId="12" xfId="0" applyNumberFormat="1" applyFont="1" applyFill="1" applyBorder="1" applyAlignment="1" applyProtection="1">
      <alignment vertical="top" wrapText="1" readingOrder="1"/>
    </xf>
    <xf numFmtId="38" fontId="24" fillId="11" borderId="16" xfId="0" applyNumberFormat="1" applyFont="1" applyFill="1" applyBorder="1" applyAlignment="1" applyProtection="1">
      <alignment vertical="top" wrapText="1" readingOrder="1"/>
    </xf>
    <xf numFmtId="38" fontId="24" fillId="11" borderId="12" xfId="0" applyNumberFormat="1" applyFont="1" applyFill="1" applyBorder="1" applyAlignment="1" applyProtection="1">
      <alignment vertical="top" wrapText="1" readingOrder="1"/>
    </xf>
    <xf numFmtId="0" fontId="4" fillId="11" borderId="17" xfId="0" applyFont="1" applyFill="1" applyBorder="1" applyAlignment="1" applyProtection="1">
      <alignment horizontal="left" vertical="top" wrapText="1" readingOrder="1"/>
    </xf>
    <xf numFmtId="0" fontId="4" fillId="11" borderId="20" xfId="0" applyFont="1" applyFill="1" applyBorder="1" applyAlignment="1" applyProtection="1">
      <alignment horizontal="left" vertical="top" wrapText="1" readingOrder="1"/>
    </xf>
    <xf numFmtId="0" fontId="0" fillId="0" borderId="0" xfId="0" applyAlignment="1">
      <alignment horizontal="left" vertical="top" wrapText="1"/>
    </xf>
    <xf numFmtId="0" fontId="17" fillId="0" borderId="0" xfId="0" applyFont="1" applyAlignment="1">
      <alignment horizontal="left"/>
    </xf>
    <xf numFmtId="0" fontId="2" fillId="0" borderId="0" xfId="0" applyFont="1" applyAlignment="1">
      <alignment horizontal="left"/>
    </xf>
    <xf numFmtId="9" fontId="4" fillId="11" borderId="16" xfId="0" applyNumberFormat="1" applyFont="1" applyFill="1" applyBorder="1" applyAlignment="1" applyProtection="1">
      <alignment vertical="top" wrapText="1" readingOrder="1"/>
    </xf>
    <xf numFmtId="9" fontId="4" fillId="11" borderId="12" xfId="0" applyNumberFormat="1" applyFont="1" applyFill="1" applyBorder="1" applyAlignment="1" applyProtection="1">
      <alignment vertical="top" wrapText="1" readingOrder="1"/>
    </xf>
    <xf numFmtId="0" fontId="20" fillId="19" borderId="6" xfId="0" applyFont="1" applyFill="1" applyBorder="1" applyAlignment="1" applyProtection="1">
      <alignment horizontal="center" vertical="center" wrapText="1" readingOrder="1"/>
    </xf>
    <xf numFmtId="0" fontId="20" fillId="19" borderId="7" xfId="0" applyFont="1" applyFill="1" applyBorder="1" applyAlignment="1" applyProtection="1">
      <alignment horizontal="center" vertical="center" wrapText="1" readingOrder="1"/>
    </xf>
    <xf numFmtId="0" fontId="20" fillId="19" borderId="8" xfId="0" applyFont="1" applyFill="1" applyBorder="1" applyAlignment="1" applyProtection="1">
      <alignment horizontal="center" vertical="center" wrapText="1" readingOrder="1"/>
    </xf>
    <xf numFmtId="0" fontId="4" fillId="11" borderId="16" xfId="0" applyFont="1" applyFill="1" applyBorder="1" applyAlignment="1" applyProtection="1">
      <alignment vertical="top" wrapText="1" readingOrder="1"/>
    </xf>
    <xf numFmtId="0" fontId="4" fillId="11" borderId="12" xfId="0" applyFont="1" applyFill="1" applyBorder="1" applyAlignment="1" applyProtection="1">
      <alignment vertical="top" wrapText="1" readingOrder="1"/>
    </xf>
    <xf numFmtId="38" fontId="4" fillId="11" borderId="16" xfId="0" applyNumberFormat="1" applyFont="1" applyFill="1" applyBorder="1" applyAlignment="1" applyProtection="1">
      <alignment vertical="top" wrapText="1" readingOrder="1"/>
    </xf>
    <xf numFmtId="38" fontId="4" fillId="11" borderId="12" xfId="0" applyNumberFormat="1" applyFont="1" applyFill="1" applyBorder="1" applyAlignment="1" applyProtection="1">
      <alignment vertical="top" wrapText="1" readingOrder="1"/>
    </xf>
    <xf numFmtId="0" fontId="29" fillId="14" borderId="0" xfId="0" applyFont="1" applyFill="1" applyAlignment="1" applyProtection="1">
      <alignment horizontal="center"/>
      <protection locked="0"/>
    </xf>
    <xf numFmtId="0" fontId="30" fillId="0" borderId="0" xfId="0" applyFont="1" applyBorder="1" applyAlignment="1">
      <alignment horizontal="left"/>
    </xf>
    <xf numFmtId="14" fontId="30" fillId="0" borderId="19" xfId="0" quotePrefix="1" applyNumberFormat="1" applyFont="1" applyBorder="1" applyAlignment="1">
      <alignment horizontal="left"/>
    </xf>
    <xf numFmtId="14" fontId="30" fillId="0" borderId="19" xfId="0" applyNumberFormat="1" applyFont="1" applyBorder="1" applyAlignment="1">
      <alignment horizontal="left"/>
    </xf>
  </cellXfs>
  <cellStyles count="2">
    <cellStyle name="Hyperlink" xfId="1" builtinId="8"/>
    <cellStyle name="Normal" xfId="0" builtinId="0"/>
  </cellStyles>
  <dxfs count="48">
    <dxf>
      <fill>
        <patternFill patternType="solid">
          <fgColor indexed="49"/>
          <bgColor indexed="11"/>
        </patternFill>
      </fill>
    </dxf>
    <dxf>
      <fill>
        <patternFill patternType="solid">
          <fgColor indexed="13"/>
          <bgColor indexed="51"/>
        </patternFill>
      </fill>
    </dxf>
    <dxf>
      <fill>
        <patternFill patternType="solid">
          <fgColor indexed="60"/>
          <bgColor indexed="10"/>
        </patternFill>
      </fill>
    </dxf>
    <dxf>
      <fill>
        <patternFill patternType="solid">
          <fgColor indexed="34"/>
          <bgColor indexed="13"/>
        </patternFill>
      </fill>
    </dxf>
    <dxf>
      <fill>
        <patternFill patternType="solid">
          <fgColor indexed="13"/>
          <bgColor indexed="51"/>
        </patternFill>
      </fill>
    </dxf>
    <dxf>
      <fill>
        <patternFill patternType="solid">
          <fgColor indexed="60"/>
          <bgColor indexed="10"/>
        </patternFill>
      </fill>
    </dxf>
    <dxf>
      <fill>
        <patternFill patternType="solid">
          <fgColor indexed="34"/>
          <bgColor indexed="13"/>
        </patternFill>
      </fill>
    </dxf>
    <dxf>
      <fill>
        <patternFill patternType="solid">
          <fgColor indexed="13"/>
          <bgColor indexed="51"/>
        </patternFill>
      </fill>
    </dxf>
    <dxf>
      <fill>
        <patternFill patternType="solid">
          <fgColor indexed="60"/>
          <bgColor indexed="10"/>
        </patternFill>
      </fill>
    </dxf>
    <dxf>
      <fill>
        <patternFill patternType="solid">
          <fgColor indexed="49"/>
          <bgColor indexed="11"/>
        </patternFill>
      </fill>
    </dxf>
    <dxf>
      <fill>
        <patternFill patternType="solid">
          <fgColor indexed="13"/>
          <bgColor indexed="51"/>
        </patternFill>
      </fill>
    </dxf>
    <dxf>
      <fill>
        <patternFill patternType="solid">
          <fgColor indexed="60"/>
          <bgColor indexed="10"/>
        </patternFill>
      </fill>
    </dxf>
    <dxf>
      <fill>
        <patternFill patternType="solid">
          <fgColor indexed="49"/>
          <bgColor indexed="11"/>
        </patternFill>
      </fill>
    </dxf>
    <dxf>
      <fill>
        <patternFill patternType="solid">
          <fgColor indexed="13"/>
          <bgColor indexed="51"/>
        </patternFill>
      </fill>
    </dxf>
    <dxf>
      <fill>
        <patternFill patternType="solid">
          <fgColor indexed="60"/>
          <bgColor indexed="10"/>
        </patternFill>
      </fill>
    </dxf>
    <dxf>
      <fill>
        <patternFill patternType="solid">
          <fgColor indexed="49"/>
          <bgColor indexed="11"/>
        </patternFill>
      </fill>
    </dxf>
    <dxf>
      <fill>
        <patternFill patternType="solid">
          <fgColor indexed="13"/>
          <bgColor indexed="51"/>
        </patternFill>
      </fill>
    </dxf>
    <dxf>
      <fill>
        <patternFill patternType="solid">
          <fgColor indexed="60"/>
          <bgColor indexed="10"/>
        </patternFill>
      </fill>
    </dxf>
    <dxf>
      <fill>
        <patternFill patternType="solid">
          <fgColor indexed="34"/>
          <bgColor indexed="13"/>
        </patternFill>
      </fill>
    </dxf>
    <dxf>
      <fill>
        <patternFill patternType="solid">
          <fgColor indexed="13"/>
          <bgColor indexed="51"/>
        </patternFill>
      </fill>
    </dxf>
    <dxf>
      <fill>
        <patternFill patternType="solid">
          <fgColor indexed="60"/>
          <bgColor indexed="10"/>
        </patternFill>
      </fill>
    </dxf>
    <dxf>
      <fill>
        <patternFill patternType="solid">
          <fgColor indexed="34"/>
          <bgColor indexed="13"/>
        </patternFill>
      </fill>
    </dxf>
    <dxf>
      <fill>
        <patternFill patternType="solid">
          <fgColor indexed="13"/>
          <bgColor indexed="51"/>
        </patternFill>
      </fill>
    </dxf>
    <dxf>
      <fill>
        <patternFill patternType="solid">
          <fgColor indexed="60"/>
          <bgColor indexed="10"/>
        </patternFill>
      </fill>
    </dxf>
    <dxf>
      <fill>
        <patternFill patternType="solid">
          <fgColor indexed="34"/>
          <bgColor indexed="13"/>
        </patternFill>
      </fill>
    </dxf>
    <dxf>
      <fill>
        <patternFill patternType="solid">
          <fgColor indexed="13"/>
          <bgColor indexed="51"/>
        </patternFill>
      </fill>
    </dxf>
    <dxf>
      <fill>
        <patternFill patternType="solid">
          <fgColor indexed="60"/>
          <bgColor indexed="10"/>
        </patternFill>
      </fill>
    </dxf>
    <dxf>
      <fill>
        <patternFill patternType="solid">
          <fgColor indexed="34"/>
          <bgColor indexed="13"/>
        </patternFill>
      </fill>
    </dxf>
    <dxf>
      <fill>
        <patternFill patternType="solid">
          <fgColor indexed="13"/>
          <bgColor indexed="51"/>
        </patternFill>
      </fill>
    </dxf>
    <dxf>
      <fill>
        <patternFill patternType="solid">
          <fgColor indexed="60"/>
          <bgColor indexed="10"/>
        </patternFill>
      </fill>
    </dxf>
    <dxf>
      <fill>
        <patternFill patternType="solid">
          <fgColor indexed="34"/>
          <bgColor indexed="13"/>
        </patternFill>
      </fill>
    </dxf>
    <dxf>
      <fill>
        <patternFill patternType="solid">
          <fgColor indexed="13"/>
          <bgColor indexed="51"/>
        </patternFill>
      </fill>
    </dxf>
    <dxf>
      <fill>
        <patternFill patternType="solid">
          <fgColor indexed="60"/>
          <bgColor indexed="10"/>
        </patternFill>
      </fill>
    </dxf>
    <dxf>
      <fill>
        <patternFill patternType="solid">
          <fgColor indexed="34"/>
          <bgColor indexed="13"/>
        </patternFill>
      </fill>
    </dxf>
    <dxf>
      <fill>
        <patternFill patternType="solid">
          <fgColor indexed="13"/>
          <bgColor indexed="51"/>
        </patternFill>
      </fill>
    </dxf>
    <dxf>
      <fill>
        <patternFill patternType="solid">
          <fgColor indexed="60"/>
          <bgColor indexed="10"/>
        </patternFill>
      </fill>
    </dxf>
    <dxf>
      <fill>
        <patternFill patternType="solid">
          <fgColor indexed="34"/>
          <bgColor indexed="13"/>
        </patternFill>
      </fill>
    </dxf>
    <dxf>
      <fill>
        <patternFill patternType="solid">
          <fgColor indexed="13"/>
          <bgColor indexed="51"/>
        </patternFill>
      </fill>
    </dxf>
    <dxf>
      <fill>
        <patternFill patternType="solid">
          <fgColor indexed="60"/>
          <bgColor indexed="10"/>
        </patternFill>
      </fill>
    </dxf>
    <dxf>
      <fill>
        <patternFill patternType="solid">
          <fgColor indexed="34"/>
          <bgColor indexed="13"/>
        </patternFill>
      </fill>
    </dxf>
    <dxf>
      <fill>
        <patternFill patternType="solid">
          <fgColor indexed="13"/>
          <bgColor indexed="51"/>
        </patternFill>
      </fill>
    </dxf>
    <dxf>
      <fill>
        <patternFill patternType="solid">
          <fgColor indexed="60"/>
          <bgColor indexed="10"/>
        </patternFill>
      </fill>
    </dxf>
    <dxf>
      <fill>
        <patternFill patternType="solid">
          <fgColor indexed="49"/>
          <bgColor indexed="11"/>
        </patternFill>
      </fill>
    </dxf>
    <dxf>
      <fill>
        <patternFill patternType="solid">
          <fgColor indexed="13"/>
          <bgColor indexed="51"/>
        </patternFill>
      </fill>
    </dxf>
    <dxf>
      <fill>
        <patternFill patternType="solid">
          <fgColor indexed="60"/>
          <bgColor indexed="10"/>
        </patternFill>
      </fill>
    </dxf>
    <dxf>
      <fill>
        <patternFill patternType="solid">
          <fgColor indexed="49"/>
          <bgColor indexed="11"/>
        </patternFill>
      </fill>
    </dxf>
    <dxf>
      <fill>
        <patternFill patternType="solid">
          <fgColor indexed="13"/>
          <bgColor indexed="51"/>
        </patternFill>
      </fill>
    </dxf>
    <dxf>
      <fill>
        <patternFill patternType="solid">
          <fgColor indexed="60"/>
          <bgColor indexed="1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microsoft.com/office/2006/relationships/vbaProject" Target="vbaProject.bin"/></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lang="en-ZA" sz="1425" b="1" i="0" u="none" strike="noStrike" baseline="0">
                <a:solidFill>
                  <a:srgbClr val="000000"/>
                </a:solidFill>
                <a:latin typeface="Arial"/>
                <a:ea typeface="Arial"/>
                <a:cs typeface="Arial"/>
              </a:defRPr>
            </a:pPr>
            <a:r>
              <a:rPr lang="en-ZA"/>
              <a:t>Inherent risk vs Residual risk</a:t>
            </a:r>
          </a:p>
        </c:rich>
      </c:tx>
      <c:layout>
        <c:manualLayout>
          <c:xMode val="edge"/>
          <c:yMode val="edge"/>
          <c:x val="0.40644285283548598"/>
          <c:y val="2.8428133230334138E-2"/>
        </c:manualLayout>
      </c:layout>
      <c:overlay val="0"/>
      <c:spPr>
        <a:noFill/>
        <a:ln w="25400">
          <a:noFill/>
        </a:ln>
      </c:spPr>
    </c:title>
    <c:autoTitleDeleted val="0"/>
    <c:plotArea>
      <c:layout>
        <c:manualLayout>
          <c:layoutTarget val="inner"/>
          <c:xMode val="edge"/>
          <c:yMode val="edge"/>
          <c:x val="5.8259101060196467E-2"/>
          <c:y val="0.13712385778429545"/>
          <c:w val="0.94174088574123749"/>
          <c:h val="0.72408085878780404"/>
        </c:manualLayout>
      </c:layout>
      <c:barChart>
        <c:barDir val="col"/>
        <c:grouping val="clustered"/>
        <c:varyColors val="0"/>
        <c:ser>
          <c:idx val="0"/>
          <c:order val="0"/>
          <c:tx>
            <c:v>Inherent Risk</c:v>
          </c:tx>
          <c:spPr>
            <a:solidFill>
              <a:srgbClr val="FF0000"/>
            </a:solidFill>
            <a:ln w="12700">
              <a:solidFill>
                <a:srgbClr val="000000"/>
              </a:solidFill>
              <a:prstDash val="solid"/>
            </a:ln>
          </c:spPr>
          <c:invertIfNegative val="0"/>
          <c:cat>
            <c:numRef>
              <c:f>'Inherent Risk Register'!$A$9:$A$33</c:f>
              <c:numCache>
                <c:formatCode>General</c:formatCode>
                <c:ptCount val="25"/>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numCache>
            </c:numRef>
          </c:cat>
          <c:val>
            <c:numRef>
              <c:f>'Inherent Risk Register'!$K$9:$K$33</c:f>
              <c:numCache>
                <c:formatCode>#,##0_);[Red]\(#,##0\)</c:formatCode>
                <c:ptCount val="25"/>
              </c:numCache>
            </c:numRef>
          </c:val>
        </c:ser>
        <c:ser>
          <c:idx val="1"/>
          <c:order val="1"/>
          <c:tx>
            <c:v>Residual Risk</c:v>
          </c:tx>
          <c:spPr>
            <a:solidFill>
              <a:srgbClr val="00FF00"/>
            </a:solidFill>
            <a:ln w="12700">
              <a:solidFill>
                <a:srgbClr val="000000"/>
              </a:solidFill>
              <a:prstDash val="solid"/>
            </a:ln>
          </c:spPr>
          <c:invertIfNegative val="0"/>
          <c:cat>
            <c:numRef>
              <c:f>'Inherent Risk Register'!$A$9:$A$33</c:f>
              <c:numCache>
                <c:formatCode>General</c:formatCode>
                <c:ptCount val="25"/>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numCache>
            </c:numRef>
          </c:cat>
          <c:val>
            <c:numRef>
              <c:f>'Inherent Risk Register'!$P$9:$P$33</c:f>
              <c:numCache>
                <c:formatCode>#,##0_);[Red]\(#,##0\)</c:formatCode>
                <c:ptCount val="25"/>
              </c:numCache>
            </c:numRef>
          </c:val>
        </c:ser>
        <c:dLbls>
          <c:showLegendKey val="0"/>
          <c:showVal val="0"/>
          <c:showCatName val="0"/>
          <c:showSerName val="0"/>
          <c:showPercent val="0"/>
          <c:showBubbleSize val="0"/>
        </c:dLbls>
        <c:gapWidth val="115"/>
        <c:axId val="192303664"/>
        <c:axId val="192304224"/>
      </c:barChart>
      <c:catAx>
        <c:axId val="192303664"/>
        <c:scaling>
          <c:orientation val="minMax"/>
        </c:scaling>
        <c:delete val="0"/>
        <c:axPos val="b"/>
        <c:title>
          <c:tx>
            <c:rich>
              <a:bodyPr/>
              <a:lstStyle/>
              <a:p>
                <a:pPr>
                  <a:defRPr lang="en-ZA" sz="1425" b="1" i="0" u="none" strike="noStrike" baseline="0">
                    <a:solidFill>
                      <a:srgbClr val="000000"/>
                    </a:solidFill>
                    <a:latin typeface="Arial"/>
                    <a:ea typeface="Arial"/>
                    <a:cs typeface="Arial"/>
                  </a:defRPr>
                </a:pPr>
                <a:r>
                  <a:rPr lang="en-ZA"/>
                  <a:t>Risk number</a:t>
                </a:r>
              </a:p>
            </c:rich>
          </c:tx>
          <c:layout>
            <c:manualLayout>
              <c:xMode val="edge"/>
              <c:yMode val="edge"/>
              <c:x val="0.48252245305495123"/>
              <c:y val="0.92140530626442785"/>
            </c:manualLayout>
          </c:layout>
          <c:overlay val="0"/>
          <c:spPr>
            <a:noFill/>
            <a:ln w="25400">
              <a:noFill/>
            </a:ln>
          </c:spPr>
        </c:title>
        <c:numFmt formatCode="General" sourceLinked="1"/>
        <c:majorTickMark val="out"/>
        <c:minorTickMark val="none"/>
        <c:tickLblPos val="low"/>
        <c:spPr>
          <a:ln w="3175">
            <a:solidFill>
              <a:srgbClr val="000000"/>
            </a:solidFill>
            <a:prstDash val="solid"/>
          </a:ln>
        </c:spPr>
        <c:txPr>
          <a:bodyPr rot="0" vert="horz"/>
          <a:lstStyle/>
          <a:p>
            <a:pPr>
              <a:defRPr lang="en-ZA" sz="1175" b="0" i="0" u="none" strike="noStrike" baseline="0">
                <a:solidFill>
                  <a:srgbClr val="000000"/>
                </a:solidFill>
                <a:latin typeface="Arial"/>
                <a:ea typeface="Arial"/>
                <a:cs typeface="Arial"/>
              </a:defRPr>
            </a:pPr>
            <a:endParaRPr lang="en-US"/>
          </a:p>
        </c:txPr>
        <c:crossAx val="192304224"/>
        <c:crosses val="autoZero"/>
        <c:auto val="1"/>
        <c:lblAlgn val="ctr"/>
        <c:lblOffset val="100"/>
        <c:tickLblSkip val="1"/>
        <c:tickMarkSkip val="1"/>
        <c:noMultiLvlLbl val="0"/>
      </c:catAx>
      <c:valAx>
        <c:axId val="192304224"/>
        <c:scaling>
          <c:orientation val="minMax"/>
          <c:max val="100"/>
          <c:min val="0"/>
        </c:scaling>
        <c:delete val="0"/>
        <c:axPos val="l"/>
        <c:majorGridlines>
          <c:spPr>
            <a:ln w="3175">
              <a:solidFill>
                <a:srgbClr val="000000"/>
              </a:solidFill>
              <a:prstDash val="solid"/>
            </a:ln>
          </c:spPr>
        </c:majorGridlines>
        <c:title>
          <c:tx>
            <c:rich>
              <a:bodyPr/>
              <a:lstStyle/>
              <a:p>
                <a:pPr>
                  <a:defRPr lang="en-ZA" sz="1425" b="1" i="0" u="none" strike="noStrike" baseline="0">
                    <a:solidFill>
                      <a:srgbClr val="000000"/>
                    </a:solidFill>
                    <a:latin typeface="Arial"/>
                    <a:ea typeface="Arial"/>
                    <a:cs typeface="Arial"/>
                  </a:defRPr>
                </a:pPr>
                <a:r>
                  <a:rPr lang="en-ZA"/>
                  <a:t>Risk value</a:t>
                </a:r>
              </a:p>
            </c:rich>
          </c:tx>
          <c:layout>
            <c:manualLayout>
              <c:xMode val="edge"/>
              <c:yMode val="edge"/>
              <c:x val="1.0966383439358221E-2"/>
              <c:y val="0.41471605205975781"/>
            </c:manualLayout>
          </c:layout>
          <c:overlay val="0"/>
          <c:spPr>
            <a:noFill/>
            <a:ln w="25400">
              <a:noFill/>
            </a:ln>
          </c:spPr>
        </c:title>
        <c:numFmt formatCode="#,##0_);[Red]\(#,##0\)" sourceLinked="1"/>
        <c:majorTickMark val="out"/>
        <c:minorTickMark val="none"/>
        <c:tickLblPos val="low"/>
        <c:spPr>
          <a:ln w="3175">
            <a:solidFill>
              <a:srgbClr val="000000"/>
            </a:solidFill>
            <a:prstDash val="solid"/>
          </a:ln>
        </c:spPr>
        <c:txPr>
          <a:bodyPr rot="0" vert="horz"/>
          <a:lstStyle/>
          <a:p>
            <a:pPr>
              <a:defRPr lang="en-ZA" sz="950" b="0" i="0" u="none" strike="noStrike" baseline="0">
                <a:solidFill>
                  <a:srgbClr val="000000"/>
                </a:solidFill>
                <a:latin typeface="Arial"/>
                <a:ea typeface="Arial"/>
                <a:cs typeface="Arial"/>
              </a:defRPr>
            </a:pPr>
            <a:endParaRPr lang="en-US"/>
          </a:p>
        </c:txPr>
        <c:crossAx val="192303664"/>
        <c:crosses val="autoZero"/>
        <c:crossBetween val="between"/>
        <c:majorUnit val="10"/>
        <c:minorUnit val="10"/>
      </c:valAx>
    </c:plotArea>
    <c:legend>
      <c:legendPos val="r"/>
      <c:layout>
        <c:manualLayout>
          <c:xMode val="edge"/>
          <c:yMode val="edge"/>
          <c:x val="7.745036107774679E-2"/>
          <c:y val="1.5050166921905838E-2"/>
          <c:w val="8.0479756414628734E-2"/>
          <c:h val="6.5217450228360022E-2"/>
        </c:manualLayout>
      </c:layout>
      <c:overlay val="0"/>
      <c:spPr>
        <a:solidFill>
          <a:schemeClr val="bg1"/>
        </a:solidFill>
        <a:ln w="3175">
          <a:solidFill>
            <a:srgbClr val="000000"/>
          </a:solidFill>
          <a:prstDash val="solid"/>
        </a:ln>
      </c:spPr>
      <c:txPr>
        <a:bodyPr/>
        <a:lstStyle/>
        <a:p>
          <a:pPr>
            <a:defRPr lang="en-ZA" sz="675" b="0" i="0" u="none" strike="noStrike" baseline="0">
              <a:solidFill>
                <a:srgbClr val="000000"/>
              </a:solidFill>
              <a:latin typeface="Arial"/>
              <a:ea typeface="Arial"/>
              <a:cs typeface="Arial"/>
            </a:defRPr>
          </a:pPr>
          <a:endParaRPr lang="en-US"/>
        </a:p>
      </c:txPr>
    </c:legend>
    <c:plotVisOnly val="0"/>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0799" r="0.75000000000000799" t="1" header="0.51180555555555562" footer="0.51180555555555562"/>
    <c:pageSetup paperSize="9" firstPageNumber="0" orientation="landscape"/>
  </c:printSettings>
</c:chartSpace>
</file>

<file path=xl/ctrlProps/ctrlProp1.xml><?xml version="1.0" encoding="utf-8"?>
<formControlPr xmlns="http://schemas.microsoft.com/office/spreadsheetml/2009/9/main" objectType="Button"/>
</file>

<file path=xl/ctrlProps/ctrlProp10.xml><?xml version="1.0" encoding="utf-8"?>
<formControlPr xmlns="http://schemas.microsoft.com/office/spreadsheetml/2009/9/main" objectType="Button"/>
</file>

<file path=xl/ctrlProps/ctrlProp11.xml><?xml version="1.0" encoding="utf-8"?>
<formControlPr xmlns="http://schemas.microsoft.com/office/spreadsheetml/2009/9/main" objectType="Button"/>
</file>

<file path=xl/ctrlProps/ctrlProp12.xml><?xml version="1.0" encoding="utf-8"?>
<formControlPr xmlns="http://schemas.microsoft.com/office/spreadsheetml/2009/9/main" objectType="Button"/>
</file>

<file path=xl/ctrlProps/ctrlProp13.xml><?xml version="1.0" encoding="utf-8"?>
<formControlPr xmlns="http://schemas.microsoft.com/office/spreadsheetml/2009/9/main" objectType="Button"/>
</file>

<file path=xl/ctrlProps/ctrlProp14.xml><?xml version="1.0" encoding="utf-8"?>
<formControlPr xmlns="http://schemas.microsoft.com/office/spreadsheetml/2009/9/main" objectType="Button"/>
</file>

<file path=xl/ctrlProps/ctrlProp15.xml><?xml version="1.0" encoding="utf-8"?>
<formControlPr xmlns="http://schemas.microsoft.com/office/spreadsheetml/2009/9/main" objectType="Button"/>
</file>

<file path=xl/ctrlProps/ctrlProp16.xml><?xml version="1.0" encoding="utf-8"?>
<formControlPr xmlns="http://schemas.microsoft.com/office/spreadsheetml/2009/9/main" objectType="Button"/>
</file>

<file path=xl/ctrlProps/ctrlProp17.xml><?xml version="1.0" encoding="utf-8"?>
<formControlPr xmlns="http://schemas.microsoft.com/office/spreadsheetml/2009/9/main" objectType="Button"/>
</file>

<file path=xl/ctrlProps/ctrlProp18.xml><?xml version="1.0" encoding="utf-8"?>
<formControlPr xmlns="http://schemas.microsoft.com/office/spreadsheetml/2009/9/main" objectType="Button"/>
</file>

<file path=xl/ctrlProps/ctrlProp19.xml><?xml version="1.0" encoding="utf-8"?>
<formControlPr xmlns="http://schemas.microsoft.com/office/spreadsheetml/2009/9/main" objectType="Button"/>
</file>

<file path=xl/ctrlProps/ctrlProp2.xml><?xml version="1.0" encoding="utf-8"?>
<formControlPr xmlns="http://schemas.microsoft.com/office/spreadsheetml/2009/9/main" objectType="Button"/>
</file>

<file path=xl/ctrlProps/ctrlProp20.xml><?xml version="1.0" encoding="utf-8"?>
<formControlPr xmlns="http://schemas.microsoft.com/office/spreadsheetml/2009/9/main" objectType="Button"/>
</file>

<file path=xl/ctrlProps/ctrlProp21.xml><?xml version="1.0" encoding="utf-8"?>
<formControlPr xmlns="http://schemas.microsoft.com/office/spreadsheetml/2009/9/main" objectType="Button"/>
</file>

<file path=xl/ctrlProps/ctrlProp22.xml><?xml version="1.0" encoding="utf-8"?>
<formControlPr xmlns="http://schemas.microsoft.com/office/spreadsheetml/2009/9/main" objectType="Button"/>
</file>

<file path=xl/ctrlProps/ctrlProp23.xml><?xml version="1.0" encoding="utf-8"?>
<formControlPr xmlns="http://schemas.microsoft.com/office/spreadsheetml/2009/9/main" objectType="Button"/>
</file>

<file path=xl/ctrlProps/ctrlProp24.xml><?xml version="1.0" encoding="utf-8"?>
<formControlPr xmlns="http://schemas.microsoft.com/office/spreadsheetml/2009/9/main" objectType="Button"/>
</file>

<file path=xl/ctrlProps/ctrlProp25.xml><?xml version="1.0" encoding="utf-8"?>
<formControlPr xmlns="http://schemas.microsoft.com/office/spreadsheetml/2009/9/main" objectType="Button"/>
</file>

<file path=xl/ctrlProps/ctrlProp26.xml><?xml version="1.0" encoding="utf-8"?>
<formControlPr xmlns="http://schemas.microsoft.com/office/spreadsheetml/2009/9/main" objectType="Button"/>
</file>

<file path=xl/ctrlProps/ctrlProp3.xml><?xml version="1.0" encoding="utf-8"?>
<formControlPr xmlns="http://schemas.microsoft.com/office/spreadsheetml/2009/9/main" objectType="Button"/>
</file>

<file path=xl/ctrlProps/ctrlProp4.xml><?xml version="1.0" encoding="utf-8"?>
<formControlPr xmlns="http://schemas.microsoft.com/office/spreadsheetml/2009/9/main" objectType="Button"/>
</file>

<file path=xl/ctrlProps/ctrlProp5.xml><?xml version="1.0" encoding="utf-8"?>
<formControlPr xmlns="http://schemas.microsoft.com/office/spreadsheetml/2009/9/main" objectType="Button"/>
</file>

<file path=xl/ctrlProps/ctrlProp6.xml><?xml version="1.0" encoding="utf-8"?>
<formControlPr xmlns="http://schemas.microsoft.com/office/spreadsheetml/2009/9/main" objectType="Button"/>
</file>

<file path=xl/ctrlProps/ctrlProp7.xml><?xml version="1.0" encoding="utf-8"?>
<formControlPr xmlns="http://schemas.microsoft.com/office/spreadsheetml/2009/9/main" objectType="Button"/>
</file>

<file path=xl/ctrlProps/ctrlProp8.xml><?xml version="1.0" encoding="utf-8"?>
<formControlPr xmlns="http://schemas.microsoft.com/office/spreadsheetml/2009/9/main" objectType="Button"/>
</file>

<file path=xl/ctrlProps/ctrlProp9.xml><?xml version="1.0" encoding="utf-8"?>
<formControlPr xmlns="http://schemas.microsoft.com/office/spreadsheetml/2009/9/main" objectType="Button"/>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chart" Target="../charts/chart1.xml"/></Relationships>
</file>

<file path=xl/drawings/_rels/vmlDrawing10.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628650</xdr:colOff>
          <xdr:row>16</xdr:row>
          <xdr:rowOff>104775</xdr:rowOff>
        </xdr:from>
        <xdr:to>
          <xdr:col>7</xdr:col>
          <xdr:colOff>104775</xdr:colOff>
          <xdr:row>19</xdr:row>
          <xdr:rowOff>47625</xdr:rowOff>
        </xdr:to>
        <xdr:sp macro="" textlink="">
          <xdr:nvSpPr>
            <xdr:cNvPr id="1026" name="Button 27"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22860" rIns="27432" bIns="22860" anchor="ctr" upright="1"/>
            <a:lstStyle/>
            <a:p>
              <a:pPr algn="ctr" rtl="0">
                <a:defRPr sz="1000"/>
              </a:pPr>
              <a:r>
                <a:rPr lang="en-ZA" sz="1000" b="1" i="0" u="none" strike="noStrike" baseline="0">
                  <a:solidFill>
                    <a:srgbClr val="000000"/>
                  </a:solidFill>
                  <a:latin typeface="Arial"/>
                  <a:cs typeface="Arial"/>
                </a:rPr>
                <a:t>Inherent vs Residual Graph</a:t>
              </a:r>
            </a:p>
          </xdr:txBody>
        </xdr:sp>
        <xdr:clientData/>
      </xdr:twoCellAnchor>
    </mc:Choice>
    <mc:Fallback/>
  </mc:AlternateContent>
  <mc:AlternateContent xmlns:mc="http://schemas.openxmlformats.org/markup-compatibility/2006">
    <mc:Choice xmlns:a14="http://schemas.microsoft.com/office/drawing/2010/main" Requires="a14">
      <xdr:twoCellAnchor>
        <xdr:from>
          <xdr:col>7</xdr:col>
          <xdr:colOff>152400</xdr:colOff>
          <xdr:row>16</xdr:row>
          <xdr:rowOff>123825</xdr:rowOff>
        </xdr:from>
        <xdr:to>
          <xdr:col>7</xdr:col>
          <xdr:colOff>295275</xdr:colOff>
          <xdr:row>19</xdr:row>
          <xdr:rowOff>57150</xdr:rowOff>
        </xdr:to>
        <xdr:sp macro="" textlink="">
          <xdr:nvSpPr>
            <xdr:cNvPr id="1028" name="Button 29"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22860" rIns="27432" bIns="22860" anchor="ctr" upright="1"/>
            <a:lstStyle/>
            <a:p>
              <a:pPr algn="ctr" rtl="0">
                <a:defRPr sz="1000"/>
              </a:pPr>
              <a:r>
                <a:rPr lang="en-ZA" sz="1000" b="0" i="0" u="none" strike="noStrike" baseline="0">
                  <a:solidFill>
                    <a:srgbClr val="000000"/>
                  </a:solidFill>
                  <a:latin typeface="Arial"/>
                  <a:cs typeface="Arial"/>
                </a:rPr>
                <a:t>Print</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333375</xdr:colOff>
          <xdr:row>10</xdr:row>
          <xdr:rowOff>114300</xdr:rowOff>
        </xdr:from>
        <xdr:to>
          <xdr:col>3</xdr:col>
          <xdr:colOff>523875</xdr:colOff>
          <xdr:row>13</xdr:row>
          <xdr:rowOff>57150</xdr:rowOff>
        </xdr:to>
        <xdr:sp macro="" textlink="">
          <xdr:nvSpPr>
            <xdr:cNvPr id="1030" name="Button 31"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22860" rIns="27432" bIns="22860" anchor="ctr" upright="1"/>
            <a:lstStyle/>
            <a:p>
              <a:pPr algn="ctr" rtl="0">
                <a:defRPr sz="1000"/>
              </a:pPr>
              <a:r>
                <a:rPr lang="en-ZA" sz="1000" b="1" i="0" u="none" strike="noStrike" baseline="0">
                  <a:solidFill>
                    <a:srgbClr val="000000"/>
                  </a:solidFill>
                  <a:latin typeface="Arial"/>
                  <a:cs typeface="Arial"/>
                </a:rPr>
                <a:t>Report Cover Page</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590550</xdr:colOff>
          <xdr:row>10</xdr:row>
          <xdr:rowOff>114300</xdr:rowOff>
        </xdr:from>
        <xdr:to>
          <xdr:col>4</xdr:col>
          <xdr:colOff>19050</xdr:colOff>
          <xdr:row>13</xdr:row>
          <xdr:rowOff>47625</xdr:rowOff>
        </xdr:to>
        <xdr:sp macro="" textlink="">
          <xdr:nvSpPr>
            <xdr:cNvPr id="1031" name="Button 32"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22860" rIns="27432" bIns="22860" anchor="ctr" upright="1"/>
            <a:lstStyle/>
            <a:p>
              <a:pPr algn="ctr" rtl="0">
                <a:defRPr sz="1000"/>
              </a:pPr>
              <a:r>
                <a:rPr lang="en-ZA" sz="1000" b="0" i="0" u="none" strike="noStrike" baseline="0">
                  <a:solidFill>
                    <a:srgbClr val="000000"/>
                  </a:solidFill>
                  <a:latin typeface="Arial"/>
                  <a:cs typeface="Arial"/>
                </a:rPr>
                <a:t>Print</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619125</xdr:colOff>
          <xdr:row>10</xdr:row>
          <xdr:rowOff>114300</xdr:rowOff>
        </xdr:from>
        <xdr:to>
          <xdr:col>7</xdr:col>
          <xdr:colOff>95250</xdr:colOff>
          <xdr:row>13</xdr:row>
          <xdr:rowOff>47625</xdr:rowOff>
        </xdr:to>
        <xdr:sp macro="" textlink="">
          <xdr:nvSpPr>
            <xdr:cNvPr id="1032" name="Button 36"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22860" rIns="27432" bIns="22860" anchor="ctr" upright="1"/>
            <a:lstStyle/>
            <a:p>
              <a:pPr algn="ctr" rtl="0">
                <a:defRPr sz="1000"/>
              </a:pPr>
              <a:r>
                <a:rPr lang="en-ZA" sz="1000" b="1" i="0" u="none" strike="noStrike" baseline="0">
                  <a:solidFill>
                    <a:srgbClr val="000000"/>
                  </a:solidFill>
                  <a:latin typeface="Arial"/>
                  <a:cs typeface="Arial"/>
                </a:rPr>
                <a:t>Inherent Risk Register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333375</xdr:colOff>
          <xdr:row>13</xdr:row>
          <xdr:rowOff>114300</xdr:rowOff>
        </xdr:from>
        <xdr:to>
          <xdr:col>3</xdr:col>
          <xdr:colOff>523875</xdr:colOff>
          <xdr:row>16</xdr:row>
          <xdr:rowOff>57150</xdr:rowOff>
        </xdr:to>
        <xdr:sp macro="" textlink="">
          <xdr:nvSpPr>
            <xdr:cNvPr id="1033" name="Button 41"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22860" rIns="27432" bIns="22860" anchor="ctr" upright="1"/>
            <a:lstStyle/>
            <a:p>
              <a:pPr algn="ctr" rtl="0">
                <a:defRPr sz="1000"/>
              </a:pPr>
              <a:r>
                <a:rPr lang="en-ZA" sz="1000" b="1" i="0" u="none" strike="noStrike" baseline="0">
                  <a:solidFill>
                    <a:srgbClr val="000000"/>
                  </a:solidFill>
                  <a:latin typeface="Arial"/>
                  <a:cs typeface="Arial"/>
                </a:rPr>
                <a:t>Report Index Page</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590550</xdr:colOff>
          <xdr:row>13</xdr:row>
          <xdr:rowOff>114300</xdr:rowOff>
        </xdr:from>
        <xdr:to>
          <xdr:col>4</xdr:col>
          <xdr:colOff>19050</xdr:colOff>
          <xdr:row>16</xdr:row>
          <xdr:rowOff>47625</xdr:rowOff>
        </xdr:to>
        <xdr:sp macro="" textlink="">
          <xdr:nvSpPr>
            <xdr:cNvPr id="1034" name="Button 42"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22860" rIns="27432" bIns="22860" anchor="ctr" upright="1"/>
            <a:lstStyle/>
            <a:p>
              <a:pPr algn="ctr" rtl="0">
                <a:defRPr sz="1000"/>
              </a:pPr>
              <a:r>
                <a:rPr lang="en-ZA" sz="1000" b="0" i="0" u="none" strike="noStrike" baseline="0">
                  <a:solidFill>
                    <a:srgbClr val="000000"/>
                  </a:solidFill>
                  <a:latin typeface="Arial"/>
                  <a:cs typeface="Arial"/>
                </a:rPr>
                <a:t>Print</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333375</xdr:colOff>
          <xdr:row>16</xdr:row>
          <xdr:rowOff>114300</xdr:rowOff>
        </xdr:from>
        <xdr:to>
          <xdr:col>3</xdr:col>
          <xdr:colOff>523875</xdr:colOff>
          <xdr:row>19</xdr:row>
          <xdr:rowOff>57150</xdr:rowOff>
        </xdr:to>
        <xdr:sp macro="" textlink="">
          <xdr:nvSpPr>
            <xdr:cNvPr id="1035" name="Button 43"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22860" rIns="27432" bIns="22860" anchor="ctr" upright="1"/>
            <a:lstStyle/>
            <a:p>
              <a:pPr algn="ctr" rtl="0">
                <a:defRPr sz="1000"/>
              </a:pPr>
              <a:r>
                <a:rPr lang="en-ZA" sz="1000" b="1" i="0" u="none" strike="noStrike" baseline="0">
                  <a:solidFill>
                    <a:srgbClr val="000000"/>
                  </a:solidFill>
                  <a:latin typeface="Arial"/>
                  <a:cs typeface="Arial"/>
                </a:rPr>
                <a:t>Workshop Logistics</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590550</xdr:colOff>
          <xdr:row>16</xdr:row>
          <xdr:rowOff>114300</xdr:rowOff>
        </xdr:from>
        <xdr:to>
          <xdr:col>4</xdr:col>
          <xdr:colOff>19050</xdr:colOff>
          <xdr:row>19</xdr:row>
          <xdr:rowOff>47625</xdr:rowOff>
        </xdr:to>
        <xdr:sp macro="" textlink="">
          <xdr:nvSpPr>
            <xdr:cNvPr id="1036" name="Button 44"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22860" rIns="27432" bIns="22860" anchor="ctr" upright="1"/>
            <a:lstStyle/>
            <a:p>
              <a:pPr algn="ctr" rtl="0">
                <a:defRPr sz="1000"/>
              </a:pPr>
              <a:r>
                <a:rPr lang="en-ZA" sz="1000" b="0" i="0" u="none" strike="noStrike" baseline="0">
                  <a:solidFill>
                    <a:srgbClr val="000000"/>
                  </a:solidFill>
                  <a:latin typeface="Arial"/>
                  <a:cs typeface="Arial"/>
                </a:rPr>
                <a:t>Print</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619125</xdr:colOff>
          <xdr:row>13</xdr:row>
          <xdr:rowOff>104775</xdr:rowOff>
        </xdr:from>
        <xdr:to>
          <xdr:col>7</xdr:col>
          <xdr:colOff>95250</xdr:colOff>
          <xdr:row>16</xdr:row>
          <xdr:rowOff>47625</xdr:rowOff>
        </xdr:to>
        <xdr:sp macro="" textlink="">
          <xdr:nvSpPr>
            <xdr:cNvPr id="1037" name="Button 45"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22860" rIns="27432" bIns="22860" anchor="ctr" upright="1"/>
            <a:lstStyle/>
            <a:p>
              <a:pPr algn="ctr" rtl="0">
                <a:defRPr sz="1000"/>
              </a:pPr>
              <a:r>
                <a:rPr lang="en-ZA" sz="1000" b="1" i="0" u="none" strike="noStrike" baseline="0">
                  <a:solidFill>
                    <a:srgbClr val="000000"/>
                  </a:solidFill>
                  <a:latin typeface="Arial"/>
                  <a:cs typeface="Arial"/>
                </a:rPr>
                <a:t>Assessment Tables</a:t>
              </a:r>
            </a:p>
          </xdr:txBody>
        </xdr:sp>
        <xdr:clientData/>
      </xdr:twoCellAnchor>
    </mc:Choice>
    <mc:Fallback/>
  </mc:AlternateContent>
  <mc:AlternateContent xmlns:mc="http://schemas.openxmlformats.org/markup-compatibility/2006">
    <mc:Choice xmlns:a14="http://schemas.microsoft.com/office/drawing/2010/main" Requires="a14">
      <xdr:twoCellAnchor>
        <xdr:from>
          <xdr:col>7</xdr:col>
          <xdr:colOff>142875</xdr:colOff>
          <xdr:row>10</xdr:row>
          <xdr:rowOff>95250</xdr:rowOff>
        </xdr:from>
        <xdr:to>
          <xdr:col>7</xdr:col>
          <xdr:colOff>285750</xdr:colOff>
          <xdr:row>13</xdr:row>
          <xdr:rowOff>28575</xdr:rowOff>
        </xdr:to>
        <xdr:sp macro="" textlink="">
          <xdr:nvSpPr>
            <xdr:cNvPr id="1038" name="Button 51"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22860" rIns="27432" bIns="22860" anchor="ctr" upright="1"/>
            <a:lstStyle/>
            <a:p>
              <a:pPr algn="ctr" rtl="0">
                <a:defRPr sz="1000"/>
              </a:pPr>
              <a:r>
                <a:rPr lang="en-ZA" sz="1000" b="0" i="0" u="none" strike="noStrike" baseline="0">
                  <a:solidFill>
                    <a:srgbClr val="000000"/>
                  </a:solidFill>
                  <a:latin typeface="Arial"/>
                  <a:cs typeface="Arial"/>
                </a:rPr>
                <a:t>Print</a:t>
              </a:r>
            </a:p>
          </xdr:txBody>
        </xdr:sp>
        <xdr:clientData/>
      </xdr:twoCellAnchor>
    </mc:Choice>
    <mc:Fallback/>
  </mc:AlternateContent>
  <mc:AlternateContent xmlns:mc="http://schemas.openxmlformats.org/markup-compatibility/2006">
    <mc:Choice xmlns:a14="http://schemas.microsoft.com/office/drawing/2010/main" Requires="a14">
      <xdr:twoCellAnchor>
        <xdr:from>
          <xdr:col>7</xdr:col>
          <xdr:colOff>152400</xdr:colOff>
          <xdr:row>13</xdr:row>
          <xdr:rowOff>104775</xdr:rowOff>
        </xdr:from>
        <xdr:to>
          <xdr:col>7</xdr:col>
          <xdr:colOff>295275</xdr:colOff>
          <xdr:row>16</xdr:row>
          <xdr:rowOff>38100</xdr:rowOff>
        </xdr:to>
        <xdr:sp macro="" textlink="">
          <xdr:nvSpPr>
            <xdr:cNvPr id="1039" name="Button 52"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22860" rIns="27432" bIns="22860" anchor="ctr" upright="1"/>
            <a:lstStyle/>
            <a:p>
              <a:pPr algn="ctr" rtl="0">
                <a:defRPr sz="1000"/>
              </a:pPr>
              <a:r>
                <a:rPr lang="en-ZA" sz="1000" b="0" i="0" u="none" strike="noStrike" baseline="0">
                  <a:solidFill>
                    <a:srgbClr val="000000"/>
                  </a:solidFill>
                  <a:latin typeface="Arial"/>
                  <a:cs typeface="Arial"/>
                </a:rPr>
                <a:t>Print</a:t>
              </a:r>
            </a:p>
          </xdr:txBody>
        </xdr:sp>
        <xdr:clientData/>
      </xdr:twoCellAnchor>
    </mc:Choice>
    <mc:Fallback/>
  </mc:AlternateContent>
  <mc:AlternateContent xmlns:mc="http://schemas.openxmlformats.org/markup-compatibility/2006">
    <mc:Choice xmlns:a14="http://schemas.microsoft.com/office/drawing/2010/main" Requires="a14">
      <xdr:twoCellAnchor>
        <xdr:from>
          <xdr:col>7</xdr:col>
          <xdr:colOff>647700</xdr:colOff>
          <xdr:row>10</xdr:row>
          <xdr:rowOff>123825</xdr:rowOff>
        </xdr:from>
        <xdr:to>
          <xdr:col>10</xdr:col>
          <xdr:colOff>123825</xdr:colOff>
          <xdr:row>13</xdr:row>
          <xdr:rowOff>66675</xdr:rowOff>
        </xdr:to>
        <xdr:sp macro="" textlink="">
          <xdr:nvSpPr>
            <xdr:cNvPr id="1041" name="Button 54"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22860" rIns="27432" bIns="22860" anchor="ctr" upright="1"/>
            <a:lstStyle/>
            <a:p>
              <a:pPr algn="ctr" rtl="0">
                <a:defRPr sz="1000"/>
              </a:pPr>
              <a:r>
                <a:rPr lang="en-ZA" sz="1000" b="1" i="0" u="none" strike="noStrike" baseline="0">
                  <a:solidFill>
                    <a:srgbClr val="000000"/>
                  </a:solidFill>
                  <a:latin typeface="Arial"/>
                  <a:cs typeface="Arial"/>
                </a:rPr>
                <a:t>Print complete report</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12</xdr:col>
      <xdr:colOff>200025</xdr:colOff>
      <xdr:row>0</xdr:row>
      <xdr:rowOff>114300</xdr:rowOff>
    </xdr:from>
    <xdr:to>
      <xdr:col>16</xdr:col>
      <xdr:colOff>542925</xdr:colOff>
      <xdr:row>3</xdr:row>
      <xdr:rowOff>190500</xdr:rowOff>
    </xdr:to>
    <xdr:pic>
      <xdr:nvPicPr>
        <xdr:cNvPr id="2053" name="Picture 2" descr="IT Dynamics Logo - Colour.gif"/>
        <xdr:cNvPicPr>
          <a:picLocks noChangeAspect="1"/>
        </xdr:cNvPicPr>
      </xdr:nvPicPr>
      <xdr:blipFill>
        <a:blip xmlns:r="http://schemas.openxmlformats.org/officeDocument/2006/relationships" r:embed="rId1"/>
        <a:srcRect/>
        <a:stretch>
          <a:fillRect/>
        </a:stretch>
      </xdr:blipFill>
      <xdr:spPr bwMode="auto">
        <a:xfrm>
          <a:off x="8248650" y="114300"/>
          <a:ext cx="2781300" cy="8477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7</xdr:col>
          <xdr:colOff>561975</xdr:colOff>
          <xdr:row>0</xdr:row>
          <xdr:rowOff>104775</xdr:rowOff>
        </xdr:from>
        <xdr:to>
          <xdr:col>8</xdr:col>
          <xdr:colOff>1314450</xdr:colOff>
          <xdr:row>1</xdr:row>
          <xdr:rowOff>219075</xdr:rowOff>
        </xdr:to>
        <xdr:sp macro="" textlink="">
          <xdr:nvSpPr>
            <xdr:cNvPr id="2049" name="Button 2" hidden="1">
              <a:extLst>
                <a:ext uri="{63B3BB69-23CF-44E3-9099-C40C66FF867C}">
                  <a14:compatExt spid="_x0000_s2049"/>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22860" rIns="27432" bIns="22860" anchor="ctr" upright="1"/>
            <a:lstStyle/>
            <a:p>
              <a:pPr algn="ctr" rtl="0">
                <a:defRPr sz="1000"/>
              </a:pPr>
              <a:r>
                <a:rPr lang="en-ZA" sz="1000" b="1" i="0" u="none" strike="noStrike" baseline="0">
                  <a:solidFill>
                    <a:srgbClr val="000000"/>
                  </a:solidFill>
                  <a:latin typeface="Arial"/>
                  <a:cs typeface="Arial"/>
                </a:rPr>
                <a:t>Return to Beginning</a:t>
              </a:r>
            </a:p>
          </xdr:txBody>
        </xdr:sp>
        <xdr:clientData fPrint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361950</xdr:colOff>
          <xdr:row>0</xdr:row>
          <xdr:rowOff>57150</xdr:rowOff>
        </xdr:from>
        <xdr:to>
          <xdr:col>4</xdr:col>
          <xdr:colOff>1724025</xdr:colOff>
          <xdr:row>2</xdr:row>
          <xdr:rowOff>104775</xdr:rowOff>
        </xdr:to>
        <xdr:sp macro="" textlink="">
          <xdr:nvSpPr>
            <xdr:cNvPr id="3073" name="Button 2" hidden="1">
              <a:extLst>
                <a:ext uri="{63B3BB69-23CF-44E3-9099-C40C66FF867C}">
                  <a14:compatExt spid="_x0000_s3073"/>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22860" rIns="27432" bIns="22860" anchor="ctr" upright="1"/>
            <a:lstStyle/>
            <a:p>
              <a:pPr algn="ctr" rtl="0">
                <a:defRPr sz="1000"/>
              </a:pPr>
              <a:r>
                <a:rPr lang="en-ZA" sz="1000" b="1" i="0" u="none" strike="noStrike" baseline="0">
                  <a:solidFill>
                    <a:srgbClr val="000000"/>
                  </a:solidFill>
                  <a:latin typeface="Arial"/>
                  <a:cs typeface="Arial"/>
                </a:rPr>
                <a:t>Return to Beginning</a:t>
              </a:r>
            </a:p>
          </xdr:txBody>
        </xdr:sp>
        <xdr:clientData fPrintsWithSheet="0"/>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5</xdr:col>
          <xdr:colOff>971550</xdr:colOff>
          <xdr:row>0</xdr:row>
          <xdr:rowOff>57150</xdr:rowOff>
        </xdr:from>
        <xdr:to>
          <xdr:col>7</xdr:col>
          <xdr:colOff>590550</xdr:colOff>
          <xdr:row>2</xdr:row>
          <xdr:rowOff>104775</xdr:rowOff>
        </xdr:to>
        <xdr:sp macro="" textlink="">
          <xdr:nvSpPr>
            <xdr:cNvPr id="4097" name="Button 2" hidden="1">
              <a:extLst>
                <a:ext uri="{63B3BB69-23CF-44E3-9099-C40C66FF867C}">
                  <a14:compatExt spid="_x0000_s4097"/>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22860" rIns="27432" bIns="22860" anchor="ctr" upright="1"/>
            <a:lstStyle/>
            <a:p>
              <a:pPr algn="ctr" rtl="0">
                <a:defRPr sz="1000"/>
              </a:pPr>
              <a:r>
                <a:rPr lang="en-ZA" sz="1000" b="1" i="0" u="none" strike="noStrike" baseline="0">
                  <a:solidFill>
                    <a:srgbClr val="000000"/>
                  </a:solidFill>
                  <a:latin typeface="Arial"/>
                  <a:cs typeface="Arial"/>
                </a:rPr>
                <a:t>Return to Beginning</a:t>
              </a:r>
            </a:p>
          </xdr:txBody>
        </xdr:sp>
        <xdr:clientData fPrintsWithSheet="0"/>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2552700</xdr:colOff>
          <xdr:row>0</xdr:row>
          <xdr:rowOff>104775</xdr:rowOff>
        </xdr:from>
        <xdr:to>
          <xdr:col>5</xdr:col>
          <xdr:colOff>1352550</xdr:colOff>
          <xdr:row>2</xdr:row>
          <xdr:rowOff>57150</xdr:rowOff>
        </xdr:to>
        <xdr:sp macro="" textlink="">
          <xdr:nvSpPr>
            <xdr:cNvPr id="8193" name="Button 4" hidden="1">
              <a:extLst>
                <a:ext uri="{63B3BB69-23CF-44E3-9099-C40C66FF867C}">
                  <a14:compatExt spid="_x0000_s8193"/>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22860" rIns="27432" bIns="22860" anchor="ctr" upright="1"/>
            <a:lstStyle/>
            <a:p>
              <a:pPr algn="ctr" rtl="0">
                <a:defRPr sz="1000"/>
              </a:pPr>
              <a:r>
                <a:rPr lang="en-ZA" sz="1000" b="1" i="0" u="none" strike="noStrike" baseline="0">
                  <a:solidFill>
                    <a:srgbClr val="000000"/>
                  </a:solidFill>
                  <a:latin typeface="Arial"/>
                  <a:cs typeface="Arial"/>
                </a:rPr>
                <a:t>Return to Beginning</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xdr:col>
          <xdr:colOff>2333625</xdr:colOff>
          <xdr:row>0</xdr:row>
          <xdr:rowOff>114300</xdr:rowOff>
        </xdr:from>
        <xdr:to>
          <xdr:col>4</xdr:col>
          <xdr:colOff>1133475</xdr:colOff>
          <xdr:row>2</xdr:row>
          <xdr:rowOff>104775</xdr:rowOff>
        </xdr:to>
        <xdr:sp macro="" textlink="">
          <xdr:nvSpPr>
            <xdr:cNvPr id="8195" name="Button 6" hidden="1">
              <a:extLst>
                <a:ext uri="{63B3BB69-23CF-44E3-9099-C40C66FF867C}">
                  <a14:compatExt spid="_x0000_s8195"/>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22860" rIns="27432" bIns="22860" anchor="ctr" upright="1"/>
            <a:lstStyle/>
            <a:p>
              <a:pPr algn="ctr" rtl="0">
                <a:defRPr sz="1000"/>
              </a:pPr>
              <a:r>
                <a:rPr lang="en-ZA" sz="1000" b="1" i="0" u="none" strike="noStrike" baseline="0">
                  <a:solidFill>
                    <a:srgbClr val="000000"/>
                  </a:solidFill>
                  <a:latin typeface="Arial"/>
                  <a:cs typeface="Arial"/>
                </a:rPr>
                <a:t>Risk register</a:t>
              </a:r>
            </a:p>
          </xdr:txBody>
        </xdr:sp>
        <xdr:clientData fPrintsWithSheet="0"/>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1190625</xdr:colOff>
          <xdr:row>0</xdr:row>
          <xdr:rowOff>28575</xdr:rowOff>
        </xdr:from>
        <xdr:to>
          <xdr:col>3</xdr:col>
          <xdr:colOff>3600450</xdr:colOff>
          <xdr:row>2</xdr:row>
          <xdr:rowOff>28575</xdr:rowOff>
        </xdr:to>
        <xdr:sp macro="" textlink="">
          <xdr:nvSpPr>
            <xdr:cNvPr id="6145" name="Button 1" hidden="1">
              <a:extLst>
                <a:ext uri="{63B3BB69-23CF-44E3-9099-C40C66FF867C}">
                  <a14:compatExt spid="_x0000_s6145"/>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22860" rIns="27432" bIns="22860" anchor="ctr" upright="1"/>
            <a:lstStyle/>
            <a:p>
              <a:pPr algn="ctr" rtl="0">
                <a:defRPr sz="1000"/>
              </a:pPr>
              <a:r>
                <a:rPr lang="en-ZA" sz="1000" b="1" i="0" u="none" strike="noStrike" baseline="0">
                  <a:solidFill>
                    <a:srgbClr val="000000"/>
                  </a:solidFill>
                  <a:latin typeface="Arial"/>
                  <a:cs typeface="Arial"/>
                </a:rPr>
                <a:t>Return to Beginning</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xdr:col>
          <xdr:colOff>819150</xdr:colOff>
          <xdr:row>0</xdr:row>
          <xdr:rowOff>0</xdr:rowOff>
        </xdr:from>
        <xdr:to>
          <xdr:col>4</xdr:col>
          <xdr:colOff>1762125</xdr:colOff>
          <xdr:row>2</xdr:row>
          <xdr:rowOff>47625</xdr:rowOff>
        </xdr:to>
        <xdr:sp macro="" textlink="">
          <xdr:nvSpPr>
            <xdr:cNvPr id="6146" name="Button 3" hidden="1">
              <a:extLst>
                <a:ext uri="{63B3BB69-23CF-44E3-9099-C40C66FF867C}">
                  <a14:compatExt spid="_x0000_s6146"/>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22860" rIns="27432" bIns="22860" anchor="ctr" upright="1"/>
            <a:lstStyle/>
            <a:p>
              <a:pPr algn="ctr" rtl="0">
                <a:defRPr sz="1000"/>
              </a:pPr>
              <a:r>
                <a:rPr lang="en-ZA" sz="1000" b="1" i="0" u="none" strike="noStrike" baseline="0">
                  <a:solidFill>
                    <a:srgbClr val="000000"/>
                  </a:solidFill>
                  <a:latin typeface="Arial"/>
                  <a:cs typeface="Arial"/>
                </a:rPr>
                <a:t>Assessment Tables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12</xdr:col>
          <xdr:colOff>371475</xdr:colOff>
          <xdr:row>0</xdr:row>
          <xdr:rowOff>0</xdr:rowOff>
        </xdr:from>
        <xdr:to>
          <xdr:col>16</xdr:col>
          <xdr:colOff>971550</xdr:colOff>
          <xdr:row>2</xdr:row>
          <xdr:rowOff>47625</xdr:rowOff>
        </xdr:to>
        <xdr:sp macro="" textlink="">
          <xdr:nvSpPr>
            <xdr:cNvPr id="6147" name="Button 133" hidden="1">
              <a:extLst>
                <a:ext uri="{63B3BB69-23CF-44E3-9099-C40C66FF867C}">
                  <a14:compatExt spid="_x0000_s6147"/>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22860" rIns="27432" bIns="22860" anchor="ctr" upright="1"/>
            <a:lstStyle/>
            <a:p>
              <a:pPr algn="ctr" rtl="0">
                <a:defRPr sz="1000"/>
              </a:pPr>
              <a:r>
                <a:rPr lang="en-ZA" sz="1000" b="1" i="0" u="none" strike="noStrike" baseline="0">
                  <a:solidFill>
                    <a:srgbClr val="000000"/>
                  </a:solidFill>
                  <a:latin typeface="Arial"/>
                  <a:cs typeface="Arial"/>
                </a:rPr>
                <a:t>Inherent vs Residual Graph</a:t>
              </a:r>
            </a:p>
          </xdr:txBody>
        </xdr:sp>
        <xdr:clientData fPrintsWithSheet="0"/>
      </xdr:twoCellAnchor>
    </mc:Choice>
    <mc:Fallback/>
  </mc:AlternateContent>
</xdr:wsDr>
</file>

<file path=xl/drawings/drawing7.xml><?xml version="1.0" encoding="utf-8"?>
<xdr:wsDr xmlns:xdr="http://schemas.openxmlformats.org/drawingml/2006/spreadsheetDrawing" xmlns:a="http://schemas.openxmlformats.org/drawingml/2006/main">
  <xdr:twoCellAnchor>
    <xdr:from>
      <xdr:col>0</xdr:col>
      <xdr:colOff>133350</xdr:colOff>
      <xdr:row>5</xdr:row>
      <xdr:rowOff>133350</xdr:rowOff>
    </xdr:from>
    <xdr:to>
      <xdr:col>16</xdr:col>
      <xdr:colOff>504825</xdr:colOff>
      <xdr:row>41</xdr:row>
      <xdr:rowOff>0</xdr:rowOff>
    </xdr:to>
    <xdr:graphicFrame macro="">
      <xdr:nvGraphicFramePr>
        <xdr:cNvPr id="922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mc:AlternateContent xmlns:mc="http://schemas.openxmlformats.org/markup-compatibility/2006">
    <mc:Choice xmlns:a14="http://schemas.microsoft.com/office/drawing/2010/main" Requires="a14">
      <xdr:twoCellAnchor>
        <xdr:from>
          <xdr:col>12</xdr:col>
          <xdr:colOff>600075</xdr:colOff>
          <xdr:row>0</xdr:row>
          <xdr:rowOff>9525</xdr:rowOff>
        </xdr:from>
        <xdr:to>
          <xdr:col>15</xdr:col>
          <xdr:colOff>123825</xdr:colOff>
          <xdr:row>2</xdr:row>
          <xdr:rowOff>57150</xdr:rowOff>
        </xdr:to>
        <xdr:sp macro="" textlink="">
          <xdr:nvSpPr>
            <xdr:cNvPr id="9218" name="Button 4" hidden="1">
              <a:extLst>
                <a:ext uri="{63B3BB69-23CF-44E3-9099-C40C66FF867C}">
                  <a14:compatExt spid="_x0000_s9218"/>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22860" rIns="27432" bIns="22860" anchor="ctr" upright="1"/>
            <a:lstStyle/>
            <a:p>
              <a:pPr algn="ctr" rtl="0">
                <a:defRPr sz="1000"/>
              </a:pPr>
              <a:r>
                <a:rPr lang="en-ZA" sz="1000" b="1" i="0" u="none" strike="noStrike" baseline="0">
                  <a:solidFill>
                    <a:srgbClr val="000000"/>
                  </a:solidFill>
                  <a:latin typeface="Arial"/>
                  <a:cs typeface="Arial"/>
                </a:rPr>
                <a:t>Return to Beginning</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8</xdr:col>
          <xdr:colOff>200025</xdr:colOff>
          <xdr:row>0</xdr:row>
          <xdr:rowOff>0</xdr:rowOff>
        </xdr:from>
        <xdr:to>
          <xdr:col>10</xdr:col>
          <xdr:colOff>333375</xdr:colOff>
          <xdr:row>2</xdr:row>
          <xdr:rowOff>47625</xdr:rowOff>
        </xdr:to>
        <xdr:sp macro="" textlink="">
          <xdr:nvSpPr>
            <xdr:cNvPr id="9219" name="Button 5" hidden="1">
              <a:extLst>
                <a:ext uri="{63B3BB69-23CF-44E3-9099-C40C66FF867C}">
                  <a14:compatExt spid="_x0000_s9219"/>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22860" rIns="27432" bIns="22860" anchor="ctr" upright="1"/>
            <a:lstStyle/>
            <a:p>
              <a:pPr algn="ctr" rtl="0">
                <a:defRPr sz="1000"/>
              </a:pPr>
              <a:r>
                <a:rPr lang="en-ZA" sz="1000" b="1" i="0" u="none" strike="noStrike" baseline="0">
                  <a:solidFill>
                    <a:srgbClr val="000000"/>
                  </a:solidFill>
                  <a:latin typeface="Arial"/>
                  <a:cs typeface="Arial"/>
                </a:rPr>
                <a:t>Risk register</a:t>
              </a:r>
            </a:p>
          </xdr:txBody>
        </xdr:sp>
        <xdr:clientData fPrintsWithSheet="0"/>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1190625</xdr:colOff>
          <xdr:row>0</xdr:row>
          <xdr:rowOff>28575</xdr:rowOff>
        </xdr:from>
        <xdr:to>
          <xdr:col>3</xdr:col>
          <xdr:colOff>3600450</xdr:colOff>
          <xdr:row>2</xdr:row>
          <xdr:rowOff>28575</xdr:rowOff>
        </xdr:to>
        <xdr:sp macro="" textlink="">
          <xdr:nvSpPr>
            <xdr:cNvPr id="10247" name="Button 1" hidden="1">
              <a:extLst>
                <a:ext uri="{63B3BB69-23CF-44E3-9099-C40C66FF867C}">
                  <a14:compatExt spid="_x0000_s10247"/>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22860" rIns="27432" bIns="22860" anchor="ctr" upright="1"/>
            <a:lstStyle/>
            <a:p>
              <a:pPr algn="ctr" rtl="0">
                <a:defRPr sz="1000"/>
              </a:pPr>
              <a:r>
                <a:rPr lang="en-ZA" sz="1000" b="1" i="0" u="none" strike="noStrike" baseline="0">
                  <a:solidFill>
                    <a:srgbClr val="000000"/>
                  </a:solidFill>
                  <a:latin typeface="Arial"/>
                  <a:cs typeface="Arial"/>
                </a:rPr>
                <a:t>Return to Beginning</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xdr:col>
          <xdr:colOff>819150</xdr:colOff>
          <xdr:row>0</xdr:row>
          <xdr:rowOff>0</xdr:rowOff>
        </xdr:from>
        <xdr:to>
          <xdr:col>4</xdr:col>
          <xdr:colOff>1762125</xdr:colOff>
          <xdr:row>2</xdr:row>
          <xdr:rowOff>47625</xdr:rowOff>
        </xdr:to>
        <xdr:sp macro="" textlink="">
          <xdr:nvSpPr>
            <xdr:cNvPr id="10248" name="Button 3" hidden="1">
              <a:extLst>
                <a:ext uri="{63B3BB69-23CF-44E3-9099-C40C66FF867C}">
                  <a14:compatExt spid="_x0000_s10248"/>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22860" rIns="27432" bIns="22860" anchor="ctr" upright="1"/>
            <a:lstStyle/>
            <a:p>
              <a:pPr algn="ctr" rtl="0">
                <a:defRPr sz="1000"/>
              </a:pPr>
              <a:r>
                <a:rPr lang="en-ZA" sz="1000" b="1" i="0" u="none" strike="noStrike" baseline="0">
                  <a:solidFill>
                    <a:srgbClr val="000000"/>
                  </a:solidFill>
                  <a:latin typeface="Arial"/>
                  <a:cs typeface="Arial"/>
                </a:rPr>
                <a:t>Assessment Tables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12</xdr:col>
          <xdr:colOff>371475</xdr:colOff>
          <xdr:row>0</xdr:row>
          <xdr:rowOff>0</xdr:rowOff>
        </xdr:from>
        <xdr:to>
          <xdr:col>16</xdr:col>
          <xdr:colOff>971550</xdr:colOff>
          <xdr:row>2</xdr:row>
          <xdr:rowOff>47625</xdr:rowOff>
        </xdr:to>
        <xdr:sp macro="" textlink="">
          <xdr:nvSpPr>
            <xdr:cNvPr id="10249" name="Button 133" hidden="1">
              <a:extLst>
                <a:ext uri="{63B3BB69-23CF-44E3-9099-C40C66FF867C}">
                  <a14:compatExt spid="_x0000_s10249"/>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22860" rIns="27432" bIns="22860" anchor="ctr" upright="1"/>
            <a:lstStyle/>
            <a:p>
              <a:pPr algn="ctr" rtl="0">
                <a:defRPr sz="1000"/>
              </a:pPr>
              <a:r>
                <a:rPr lang="en-ZA" sz="1000" b="1" i="0" u="none" strike="noStrike" baseline="0">
                  <a:solidFill>
                    <a:srgbClr val="000000"/>
                  </a:solidFill>
                  <a:latin typeface="Arial"/>
                  <a:cs typeface="Arial"/>
                </a:rPr>
                <a:t>Inherent vs Residual Graph</a:t>
              </a:r>
            </a:p>
          </xdr:txBody>
        </xdr:sp>
        <xdr:clientData fPrintsWithSheet="0"/>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14.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ctrlProp" Target="../ctrlProps/ctrlProp15.xml"/><Relationship Id="rId4" Type="http://schemas.openxmlformats.org/officeDocument/2006/relationships/vmlDrawing" Target="../drawings/vmlDrawing4.v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4.xml"/><Relationship Id="rId1" Type="http://schemas.openxmlformats.org/officeDocument/2006/relationships/printerSettings" Target="../printerSettings/printerSettings4.bin"/><Relationship Id="rId5" Type="http://schemas.openxmlformats.org/officeDocument/2006/relationships/ctrlProp" Target="../ctrlProps/ctrlProp16.xml"/><Relationship Id="rId4" Type="http://schemas.openxmlformats.org/officeDocument/2006/relationships/vmlDrawing" Target="../drawings/vmlDrawing6.v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5.xml"/><Relationship Id="rId1" Type="http://schemas.openxmlformats.org/officeDocument/2006/relationships/printerSettings" Target="../printerSettings/printerSettings5.bin"/><Relationship Id="rId6" Type="http://schemas.openxmlformats.org/officeDocument/2006/relationships/ctrlProp" Target="../ctrlProps/ctrlProp18.xml"/><Relationship Id="rId5" Type="http://schemas.openxmlformats.org/officeDocument/2006/relationships/ctrlProp" Target="../ctrlProps/ctrlProp17.xml"/><Relationship Id="rId4" Type="http://schemas.openxmlformats.org/officeDocument/2006/relationships/vmlDrawing" Target="../drawings/vmlDrawing8.v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9.vml"/><Relationship Id="rId7" Type="http://schemas.openxmlformats.org/officeDocument/2006/relationships/ctrlProp" Target="../ctrlProps/ctrlProp21.xml"/><Relationship Id="rId2" Type="http://schemas.openxmlformats.org/officeDocument/2006/relationships/drawing" Target="../drawings/drawing6.xml"/><Relationship Id="rId1" Type="http://schemas.openxmlformats.org/officeDocument/2006/relationships/printerSettings" Target="../printerSettings/printerSettings6.bin"/><Relationship Id="rId6" Type="http://schemas.openxmlformats.org/officeDocument/2006/relationships/ctrlProp" Target="../ctrlProps/ctrlProp20.xml"/><Relationship Id="rId5" Type="http://schemas.openxmlformats.org/officeDocument/2006/relationships/ctrlProp" Target="../ctrlProps/ctrlProp19.xml"/><Relationship Id="rId4" Type="http://schemas.openxmlformats.org/officeDocument/2006/relationships/vmlDrawing" Target="../drawings/vmlDrawing10.v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7.xml"/><Relationship Id="rId1" Type="http://schemas.openxmlformats.org/officeDocument/2006/relationships/printerSettings" Target="../printerSettings/printerSettings7.bin"/><Relationship Id="rId6" Type="http://schemas.openxmlformats.org/officeDocument/2006/relationships/ctrlProp" Target="../ctrlProps/ctrlProp23.xml"/><Relationship Id="rId5" Type="http://schemas.openxmlformats.org/officeDocument/2006/relationships/ctrlProp" Target="../ctrlProps/ctrlProp22.xml"/><Relationship Id="rId4" Type="http://schemas.openxmlformats.org/officeDocument/2006/relationships/vmlDrawing" Target="../drawings/vmlDrawing12.vml"/></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3.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drawing" Target="../drawings/drawing8.xml"/><Relationship Id="rId1" Type="http://schemas.openxmlformats.org/officeDocument/2006/relationships/printerSettings" Target="../printerSettings/printerSettings9.bin"/><Relationship Id="rId6" Type="http://schemas.openxmlformats.org/officeDocument/2006/relationships/ctrlProp" Target="../ctrlProps/ctrlProp26.xml"/><Relationship Id="rId5" Type="http://schemas.openxmlformats.org/officeDocument/2006/relationships/ctrlProp" Target="../ctrlProps/ctrlProp25.xml"/><Relationship Id="rId4" Type="http://schemas.openxmlformats.org/officeDocument/2006/relationships/ctrlProp" Target="../ctrlProps/ctrlProp2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K31"/>
  <sheetViews>
    <sheetView zoomScale="80" zoomScaleNormal="80" workbookViewId="0">
      <selection activeCell="K4" sqref="K4"/>
    </sheetView>
  </sheetViews>
  <sheetFormatPr defaultRowHeight="12.75" x14ac:dyDescent="0.2"/>
  <cols>
    <col min="1" max="11" width="10.7109375" style="1" customWidth="1"/>
    <col min="12" max="16384" width="9.140625" style="1"/>
  </cols>
  <sheetData>
    <row r="1" spans="1:11" ht="15" x14ac:dyDescent="0.2">
      <c r="B1" s="2"/>
      <c r="C1" s="2"/>
      <c r="D1" s="2"/>
      <c r="E1" s="2"/>
      <c r="F1" s="92"/>
      <c r="G1" s="280" t="s">
        <v>311</v>
      </c>
      <c r="H1" s="93"/>
    </row>
    <row r="2" spans="1:11" ht="15.75" x14ac:dyDescent="0.25">
      <c r="B2" s="2"/>
      <c r="C2" s="2"/>
      <c r="D2" s="2"/>
      <c r="E2" s="2"/>
      <c r="F2" s="92"/>
      <c r="G2" s="94" t="s">
        <v>0</v>
      </c>
      <c r="H2" s="93"/>
    </row>
    <row r="3" spans="1:11" ht="15.75" x14ac:dyDescent="0.25">
      <c r="B3" s="2"/>
      <c r="C3" s="2"/>
      <c r="D3" s="2"/>
      <c r="E3" s="2"/>
      <c r="F3" s="95"/>
      <c r="G3" s="96" t="s">
        <v>1</v>
      </c>
      <c r="H3" s="97"/>
      <c r="I3" s="4"/>
    </row>
    <row r="4" spans="1:11" ht="15.75" x14ac:dyDescent="0.25">
      <c r="B4" s="2"/>
      <c r="C4" s="2"/>
      <c r="D4" s="2"/>
      <c r="E4" s="2"/>
      <c r="F4" s="95"/>
      <c r="G4" s="96" t="s">
        <v>312</v>
      </c>
      <c r="H4" s="97"/>
    </row>
    <row r="5" spans="1:11" x14ac:dyDescent="0.2">
      <c r="A5" s="5"/>
      <c r="B5" s="2"/>
      <c r="C5" s="2"/>
      <c r="D5" s="2"/>
      <c r="E5" s="2"/>
      <c r="F5" s="3"/>
      <c r="G5" s="6"/>
    </row>
    <row r="6" spans="1:11" x14ac:dyDescent="0.2">
      <c r="A6" s="5"/>
      <c r="B6" s="2"/>
      <c r="C6" s="2"/>
      <c r="D6" s="2"/>
      <c r="E6" s="2"/>
      <c r="F6" s="3"/>
      <c r="G6" s="6"/>
    </row>
    <row r="8" spans="1:11" x14ac:dyDescent="0.2">
      <c r="B8" s="7"/>
      <c r="C8" s="8"/>
      <c r="D8" s="8"/>
      <c r="E8" s="8"/>
      <c r="F8" s="8"/>
      <c r="G8" s="8"/>
      <c r="H8" s="8"/>
      <c r="I8" s="8"/>
      <c r="J8" s="8"/>
      <c r="K8" s="9"/>
    </row>
    <row r="9" spans="1:11" x14ac:dyDescent="0.2">
      <c r="B9" s="10"/>
      <c r="C9" s="238" t="s">
        <v>2</v>
      </c>
      <c r="D9" s="238"/>
      <c r="E9" s="11"/>
      <c r="F9" s="238" t="s">
        <v>3</v>
      </c>
      <c r="G9" s="238"/>
      <c r="H9" s="11"/>
      <c r="I9" s="238" t="s">
        <v>4</v>
      </c>
      <c r="J9" s="238"/>
      <c r="K9" s="12"/>
    </row>
    <row r="10" spans="1:11" x14ac:dyDescent="0.2">
      <c r="B10" s="10"/>
      <c r="C10" s="13"/>
      <c r="D10" s="13"/>
      <c r="E10" s="13"/>
      <c r="F10" s="13"/>
      <c r="G10" s="13"/>
      <c r="H10" s="13"/>
      <c r="I10" s="13"/>
      <c r="J10" s="13"/>
      <c r="K10" s="12"/>
    </row>
    <row r="11" spans="1:11" x14ac:dyDescent="0.2">
      <c r="B11" s="10"/>
      <c r="C11" s="13"/>
      <c r="D11" s="13"/>
      <c r="E11" s="13"/>
      <c r="F11" s="13"/>
      <c r="G11" s="13"/>
      <c r="H11" s="13"/>
      <c r="I11" s="13"/>
      <c r="J11" s="13"/>
      <c r="K11" s="12"/>
    </row>
    <row r="12" spans="1:11" x14ac:dyDescent="0.2">
      <c r="B12" s="10"/>
      <c r="C12" s="13"/>
      <c r="D12" s="13"/>
      <c r="E12" s="13"/>
      <c r="F12" s="13"/>
      <c r="G12" s="13"/>
      <c r="H12" s="13"/>
      <c r="I12" s="13"/>
      <c r="J12" s="13"/>
      <c r="K12" s="12"/>
    </row>
    <row r="13" spans="1:11" x14ac:dyDescent="0.2">
      <c r="B13" s="10"/>
      <c r="C13" s="13"/>
      <c r="D13" s="13"/>
      <c r="E13" s="13"/>
      <c r="F13" s="13"/>
      <c r="G13" s="13"/>
      <c r="H13" s="13"/>
      <c r="I13" s="13"/>
      <c r="J13" s="13"/>
      <c r="K13" s="12"/>
    </row>
    <row r="14" spans="1:11" x14ac:dyDescent="0.2">
      <c r="B14" s="10"/>
      <c r="C14" s="13"/>
      <c r="D14" s="13"/>
      <c r="E14" s="13"/>
      <c r="F14" s="13"/>
      <c r="G14" s="13"/>
      <c r="H14" s="13"/>
      <c r="I14" s="13"/>
      <c r="J14" s="13"/>
      <c r="K14" s="12"/>
    </row>
    <row r="15" spans="1:11" x14ac:dyDescent="0.2">
      <c r="B15" s="10"/>
      <c r="C15" s="13"/>
      <c r="D15" s="13"/>
      <c r="E15" s="13"/>
      <c r="F15" s="13"/>
      <c r="G15" s="13"/>
      <c r="H15" s="13"/>
      <c r="I15" s="13"/>
      <c r="J15" s="13"/>
      <c r="K15" s="12"/>
    </row>
    <row r="16" spans="1:11" x14ac:dyDescent="0.2">
      <c r="B16" s="10"/>
      <c r="C16" s="13"/>
      <c r="D16" s="13"/>
      <c r="E16" s="13"/>
      <c r="F16" s="13"/>
      <c r="G16" s="13"/>
      <c r="H16" s="13"/>
      <c r="I16" s="13"/>
      <c r="J16" s="13"/>
      <c r="K16" s="12"/>
    </row>
    <row r="17" spans="2:11" x14ac:dyDescent="0.2">
      <c r="B17" s="10"/>
      <c r="C17" s="13"/>
      <c r="D17" s="13"/>
      <c r="E17" s="13"/>
      <c r="F17" s="13"/>
      <c r="G17" s="13"/>
      <c r="H17" s="13"/>
      <c r="I17" s="13"/>
      <c r="J17" s="13"/>
      <c r="K17" s="12"/>
    </row>
    <row r="18" spans="2:11" x14ac:dyDescent="0.2">
      <c r="B18" s="10"/>
      <c r="C18" s="13"/>
      <c r="D18" s="13"/>
      <c r="E18" s="13"/>
      <c r="F18" s="13"/>
      <c r="G18" s="13"/>
      <c r="H18" s="13"/>
      <c r="I18" s="13"/>
      <c r="J18" s="13"/>
      <c r="K18" s="12"/>
    </row>
    <row r="19" spans="2:11" x14ac:dyDescent="0.2">
      <c r="B19" s="10"/>
      <c r="C19" s="13"/>
      <c r="D19" s="13"/>
      <c r="E19" s="13"/>
      <c r="F19" s="13"/>
      <c r="G19" s="13"/>
      <c r="H19" s="13"/>
      <c r="I19" s="13"/>
      <c r="J19" s="13"/>
      <c r="K19" s="12"/>
    </row>
    <row r="20" spans="2:11" x14ac:dyDescent="0.2">
      <c r="B20" s="10"/>
      <c r="C20" s="13"/>
      <c r="D20" s="13"/>
      <c r="E20" s="13"/>
      <c r="F20" s="13"/>
      <c r="G20" s="13"/>
      <c r="H20" s="13"/>
      <c r="I20" s="13"/>
      <c r="J20" s="13"/>
      <c r="K20" s="12"/>
    </row>
    <row r="21" spans="2:11" x14ac:dyDescent="0.2">
      <c r="B21" s="10"/>
      <c r="C21" s="13"/>
      <c r="D21" s="13"/>
      <c r="E21" s="13"/>
      <c r="F21" s="13"/>
      <c r="G21" s="13"/>
      <c r="H21" s="13"/>
      <c r="I21" s="13"/>
      <c r="J21" s="13"/>
      <c r="K21" s="12"/>
    </row>
    <row r="22" spans="2:11" x14ac:dyDescent="0.2">
      <c r="B22" s="10"/>
      <c r="C22" s="13"/>
      <c r="D22" s="13"/>
      <c r="E22" s="13"/>
      <c r="F22" s="13"/>
      <c r="G22" s="13"/>
      <c r="H22" s="13"/>
      <c r="I22" s="13"/>
      <c r="J22" s="13"/>
      <c r="K22" s="12"/>
    </row>
    <row r="23" spans="2:11" x14ac:dyDescent="0.2">
      <c r="B23" s="10"/>
      <c r="C23" s="13"/>
      <c r="D23" s="13"/>
      <c r="E23" s="13"/>
      <c r="F23" s="13"/>
      <c r="G23" s="13"/>
      <c r="H23" s="13"/>
      <c r="I23" s="13"/>
      <c r="J23" s="13"/>
      <c r="K23" s="12"/>
    </row>
    <row r="24" spans="2:11" x14ac:dyDescent="0.2">
      <c r="B24" s="10"/>
      <c r="C24" s="13"/>
      <c r="D24" s="13"/>
      <c r="E24" s="13"/>
      <c r="F24" s="13"/>
      <c r="G24" s="13"/>
      <c r="H24" s="13"/>
      <c r="I24" s="13"/>
      <c r="J24" s="13"/>
      <c r="K24" s="12"/>
    </row>
    <row r="25" spans="2:11" x14ac:dyDescent="0.2">
      <c r="B25" s="10"/>
      <c r="C25" s="13"/>
      <c r="D25" s="13"/>
      <c r="E25" s="13"/>
      <c r="F25" s="13"/>
      <c r="G25" s="13"/>
      <c r="H25" s="13"/>
      <c r="I25" s="13"/>
      <c r="J25" s="13"/>
      <c r="K25" s="12"/>
    </row>
    <row r="26" spans="2:11" x14ac:dyDescent="0.2">
      <c r="B26" s="10"/>
      <c r="C26" s="13"/>
      <c r="D26" s="13"/>
      <c r="E26" s="13"/>
      <c r="F26" s="13"/>
      <c r="G26" s="13"/>
      <c r="H26" s="13"/>
      <c r="I26" s="13"/>
      <c r="J26" s="13"/>
      <c r="K26" s="12"/>
    </row>
    <row r="27" spans="2:11" x14ac:dyDescent="0.2">
      <c r="B27" s="10"/>
      <c r="C27" s="13"/>
      <c r="D27" s="13"/>
      <c r="E27" s="13"/>
      <c r="F27" s="13"/>
      <c r="G27" s="13"/>
      <c r="H27" s="13"/>
      <c r="I27" s="13"/>
      <c r="J27" s="13"/>
      <c r="K27" s="12"/>
    </row>
    <row r="28" spans="2:11" x14ac:dyDescent="0.2">
      <c r="B28" s="10"/>
      <c r="C28" s="13"/>
      <c r="D28" s="13"/>
      <c r="E28" s="13"/>
      <c r="F28" s="13"/>
      <c r="G28" s="13"/>
      <c r="H28" s="13"/>
      <c r="I28" s="13"/>
      <c r="J28" s="13"/>
      <c r="K28" s="12"/>
    </row>
    <row r="29" spans="2:11" x14ac:dyDescent="0.2">
      <c r="B29" s="10"/>
      <c r="C29" s="13"/>
      <c r="D29" s="13"/>
      <c r="E29" s="13"/>
      <c r="F29" s="13"/>
      <c r="G29" s="13"/>
      <c r="H29" s="13"/>
      <c r="I29" s="13"/>
      <c r="J29" s="13"/>
      <c r="K29" s="12"/>
    </row>
    <row r="30" spans="2:11" x14ac:dyDescent="0.2">
      <c r="B30" s="10"/>
      <c r="C30" s="13"/>
      <c r="D30" s="13"/>
      <c r="E30" s="13"/>
      <c r="F30" s="13"/>
      <c r="G30" s="13"/>
      <c r="H30" s="13"/>
      <c r="I30" s="13"/>
      <c r="J30" s="13"/>
      <c r="K30" s="12"/>
    </row>
    <row r="31" spans="2:11" x14ac:dyDescent="0.2">
      <c r="B31" s="14"/>
      <c r="C31" s="15"/>
      <c r="D31" s="15"/>
      <c r="E31" s="15"/>
      <c r="F31" s="15"/>
      <c r="G31" s="15"/>
      <c r="H31" s="15"/>
      <c r="I31" s="15"/>
      <c r="J31" s="15"/>
      <c r="K31" s="16"/>
    </row>
  </sheetData>
  <sheetProtection formatCells="0" formatColumns="0" formatRows="0" selectLockedCells="1"/>
  <mergeCells count="3">
    <mergeCell ref="C9:D9"/>
    <mergeCell ref="F9:G9"/>
    <mergeCell ref="I9:J9"/>
  </mergeCells>
  <printOptions horizontalCentered="1" verticalCentered="1"/>
  <pageMargins left="0.39374999999999999" right="0.39374999999999999" top="0.78749999999999998" bottom="0.78749999999999998" header="0.51180555555555551" footer="0.51180555555555551"/>
  <pageSetup paperSize="9" firstPageNumber="0" orientation="landscape"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6" r:id="rId4" name="Button 27">
              <controlPr defaultSize="0" autoFill="0" autoLine="0" autoPict="0" macro="[0]!Module2.Goto_Inh_vs_Res_Graph">
                <anchor moveWithCells="1" sizeWithCells="1">
                  <from>
                    <xdr:col>4</xdr:col>
                    <xdr:colOff>628650</xdr:colOff>
                    <xdr:row>16</xdr:row>
                    <xdr:rowOff>104775</xdr:rowOff>
                  </from>
                  <to>
                    <xdr:col>7</xdr:col>
                    <xdr:colOff>104775</xdr:colOff>
                    <xdr:row>19</xdr:row>
                    <xdr:rowOff>47625</xdr:rowOff>
                  </to>
                </anchor>
              </controlPr>
            </control>
          </mc:Choice>
        </mc:AlternateContent>
        <mc:AlternateContent xmlns:mc="http://schemas.openxmlformats.org/markup-compatibility/2006">
          <mc:Choice Requires="x14">
            <control shapeId="1028" r:id="rId5" name="Button 29">
              <controlPr defaultSize="0" autoFill="0" autoLine="0" autoPict="0" macro="[0]!Module2.Print_Inh_vs_Res_Graph">
                <anchor moveWithCells="1" sizeWithCells="1">
                  <from>
                    <xdr:col>7</xdr:col>
                    <xdr:colOff>152400</xdr:colOff>
                    <xdr:row>16</xdr:row>
                    <xdr:rowOff>123825</xdr:rowOff>
                  </from>
                  <to>
                    <xdr:col>7</xdr:col>
                    <xdr:colOff>295275</xdr:colOff>
                    <xdr:row>19</xdr:row>
                    <xdr:rowOff>57150</xdr:rowOff>
                  </to>
                </anchor>
              </controlPr>
            </control>
          </mc:Choice>
        </mc:AlternateContent>
        <mc:AlternateContent xmlns:mc="http://schemas.openxmlformats.org/markup-compatibility/2006">
          <mc:Choice Requires="x14">
            <control shapeId="1030" r:id="rId6" name="Button 31">
              <controlPr defaultSize="0" autoFill="0" autoLine="0" autoPict="0" macro="[0]!Module2.Goto_Report_cover_page">
                <anchor moveWithCells="1" sizeWithCells="1">
                  <from>
                    <xdr:col>1</xdr:col>
                    <xdr:colOff>333375</xdr:colOff>
                    <xdr:row>10</xdr:row>
                    <xdr:rowOff>114300</xdr:rowOff>
                  </from>
                  <to>
                    <xdr:col>3</xdr:col>
                    <xdr:colOff>523875</xdr:colOff>
                    <xdr:row>13</xdr:row>
                    <xdr:rowOff>57150</xdr:rowOff>
                  </to>
                </anchor>
              </controlPr>
            </control>
          </mc:Choice>
        </mc:AlternateContent>
        <mc:AlternateContent xmlns:mc="http://schemas.openxmlformats.org/markup-compatibility/2006">
          <mc:Choice Requires="x14">
            <control shapeId="1031" r:id="rId7" name="Button 32">
              <controlPr defaultSize="0" autoFill="0" autoLine="0" autoPict="0" macro="[0]!Module2.Print_Report_cover_page">
                <anchor moveWithCells="1" sizeWithCells="1">
                  <from>
                    <xdr:col>3</xdr:col>
                    <xdr:colOff>590550</xdr:colOff>
                    <xdr:row>10</xdr:row>
                    <xdr:rowOff>114300</xdr:rowOff>
                  </from>
                  <to>
                    <xdr:col>4</xdr:col>
                    <xdr:colOff>19050</xdr:colOff>
                    <xdr:row>13</xdr:row>
                    <xdr:rowOff>47625</xdr:rowOff>
                  </to>
                </anchor>
              </controlPr>
            </control>
          </mc:Choice>
        </mc:AlternateContent>
        <mc:AlternateContent xmlns:mc="http://schemas.openxmlformats.org/markup-compatibility/2006">
          <mc:Choice Requires="x14">
            <control shapeId="1032" r:id="rId8" name="Button 36">
              <controlPr defaultSize="0" autoFill="0" autoLine="0" autoPict="0" macro="[0]!Module3.Goto_Inherent_risk_register">
                <anchor moveWithCells="1" sizeWithCells="1">
                  <from>
                    <xdr:col>4</xdr:col>
                    <xdr:colOff>619125</xdr:colOff>
                    <xdr:row>10</xdr:row>
                    <xdr:rowOff>114300</xdr:rowOff>
                  </from>
                  <to>
                    <xdr:col>7</xdr:col>
                    <xdr:colOff>95250</xdr:colOff>
                    <xdr:row>13</xdr:row>
                    <xdr:rowOff>47625</xdr:rowOff>
                  </to>
                </anchor>
              </controlPr>
            </control>
          </mc:Choice>
        </mc:AlternateContent>
        <mc:AlternateContent xmlns:mc="http://schemas.openxmlformats.org/markup-compatibility/2006">
          <mc:Choice Requires="x14">
            <control shapeId="1033" r:id="rId9" name="Button 41">
              <controlPr defaultSize="0" autoFill="0" autoLine="0" autoPict="0" macro="[0]!Module1.Goto_Index">
                <anchor moveWithCells="1" sizeWithCells="1">
                  <from>
                    <xdr:col>1</xdr:col>
                    <xdr:colOff>333375</xdr:colOff>
                    <xdr:row>13</xdr:row>
                    <xdr:rowOff>114300</xdr:rowOff>
                  </from>
                  <to>
                    <xdr:col>3</xdr:col>
                    <xdr:colOff>523875</xdr:colOff>
                    <xdr:row>16</xdr:row>
                    <xdr:rowOff>57150</xdr:rowOff>
                  </to>
                </anchor>
              </controlPr>
            </control>
          </mc:Choice>
        </mc:AlternateContent>
        <mc:AlternateContent xmlns:mc="http://schemas.openxmlformats.org/markup-compatibility/2006">
          <mc:Choice Requires="x14">
            <control shapeId="1034" r:id="rId10" name="Button 42">
              <controlPr defaultSize="0" autoFill="0" autoLine="0" autoPict="0" macro="[0]!Module1.Print_Index">
                <anchor moveWithCells="1" sizeWithCells="1">
                  <from>
                    <xdr:col>3</xdr:col>
                    <xdr:colOff>590550</xdr:colOff>
                    <xdr:row>13</xdr:row>
                    <xdr:rowOff>114300</xdr:rowOff>
                  </from>
                  <to>
                    <xdr:col>4</xdr:col>
                    <xdr:colOff>19050</xdr:colOff>
                    <xdr:row>16</xdr:row>
                    <xdr:rowOff>47625</xdr:rowOff>
                  </to>
                </anchor>
              </controlPr>
            </control>
          </mc:Choice>
        </mc:AlternateContent>
        <mc:AlternateContent xmlns:mc="http://schemas.openxmlformats.org/markup-compatibility/2006">
          <mc:Choice Requires="x14">
            <control shapeId="1035" r:id="rId11" name="Button 43">
              <controlPr defaultSize="0" autoFill="0" autoLine="0" autoPict="0" macro="[0]!Module2.Goto_Workshop_Logistics">
                <anchor moveWithCells="1" sizeWithCells="1">
                  <from>
                    <xdr:col>1</xdr:col>
                    <xdr:colOff>333375</xdr:colOff>
                    <xdr:row>16</xdr:row>
                    <xdr:rowOff>114300</xdr:rowOff>
                  </from>
                  <to>
                    <xdr:col>3</xdr:col>
                    <xdr:colOff>523875</xdr:colOff>
                    <xdr:row>19</xdr:row>
                    <xdr:rowOff>57150</xdr:rowOff>
                  </to>
                </anchor>
              </controlPr>
            </control>
          </mc:Choice>
        </mc:AlternateContent>
        <mc:AlternateContent xmlns:mc="http://schemas.openxmlformats.org/markup-compatibility/2006">
          <mc:Choice Requires="x14">
            <control shapeId="1036" r:id="rId12" name="Button 44">
              <controlPr defaultSize="0" autoFill="0" autoLine="0" autoPict="0" macro="[0]!Module2.Print_Workshop_logistics">
                <anchor moveWithCells="1" sizeWithCells="1">
                  <from>
                    <xdr:col>3</xdr:col>
                    <xdr:colOff>590550</xdr:colOff>
                    <xdr:row>16</xdr:row>
                    <xdr:rowOff>114300</xdr:rowOff>
                  </from>
                  <to>
                    <xdr:col>4</xdr:col>
                    <xdr:colOff>19050</xdr:colOff>
                    <xdr:row>19</xdr:row>
                    <xdr:rowOff>47625</xdr:rowOff>
                  </to>
                </anchor>
              </controlPr>
            </control>
          </mc:Choice>
        </mc:AlternateContent>
        <mc:AlternateContent xmlns:mc="http://schemas.openxmlformats.org/markup-compatibility/2006">
          <mc:Choice Requires="x14">
            <control shapeId="1037" r:id="rId13" name="Button 45">
              <controlPr defaultSize="0" autoFill="0" autoLine="0" autoPict="0" macro="[0]!Module2.Goto_Categories">
                <anchor moveWithCells="1" sizeWithCells="1">
                  <from>
                    <xdr:col>4</xdr:col>
                    <xdr:colOff>619125</xdr:colOff>
                    <xdr:row>13</xdr:row>
                    <xdr:rowOff>104775</xdr:rowOff>
                  </from>
                  <to>
                    <xdr:col>7</xdr:col>
                    <xdr:colOff>95250</xdr:colOff>
                    <xdr:row>16</xdr:row>
                    <xdr:rowOff>47625</xdr:rowOff>
                  </to>
                </anchor>
              </controlPr>
            </control>
          </mc:Choice>
        </mc:AlternateContent>
        <mc:AlternateContent xmlns:mc="http://schemas.openxmlformats.org/markup-compatibility/2006">
          <mc:Choice Requires="x14">
            <control shapeId="1038" r:id="rId14" name="Button 51">
              <controlPr defaultSize="0" autoFill="0" autoLine="0" autoPict="0" macro="[0]!Module3.Print_Inherent_risk_register">
                <anchor moveWithCells="1" sizeWithCells="1">
                  <from>
                    <xdr:col>7</xdr:col>
                    <xdr:colOff>142875</xdr:colOff>
                    <xdr:row>10</xdr:row>
                    <xdr:rowOff>95250</xdr:rowOff>
                  </from>
                  <to>
                    <xdr:col>7</xdr:col>
                    <xdr:colOff>285750</xdr:colOff>
                    <xdr:row>13</xdr:row>
                    <xdr:rowOff>28575</xdr:rowOff>
                  </to>
                </anchor>
              </controlPr>
            </control>
          </mc:Choice>
        </mc:AlternateContent>
        <mc:AlternateContent xmlns:mc="http://schemas.openxmlformats.org/markup-compatibility/2006">
          <mc:Choice Requires="x14">
            <control shapeId="1039" r:id="rId15" name="Button 52">
              <controlPr defaultSize="0" autoFill="0" autoLine="0" autoPict="0" macro="[0]!Module2.Print_Residual_risk_register">
                <anchor moveWithCells="1" sizeWithCells="1">
                  <from>
                    <xdr:col>7</xdr:col>
                    <xdr:colOff>152400</xdr:colOff>
                    <xdr:row>13</xdr:row>
                    <xdr:rowOff>104775</xdr:rowOff>
                  </from>
                  <to>
                    <xdr:col>7</xdr:col>
                    <xdr:colOff>295275</xdr:colOff>
                    <xdr:row>16</xdr:row>
                    <xdr:rowOff>38100</xdr:rowOff>
                  </to>
                </anchor>
              </controlPr>
            </control>
          </mc:Choice>
        </mc:AlternateContent>
        <mc:AlternateContent xmlns:mc="http://schemas.openxmlformats.org/markup-compatibility/2006">
          <mc:Choice Requires="x14">
            <control shapeId="1041" r:id="rId16" name="Button 54">
              <controlPr defaultSize="0" autoFill="0" autoLine="0" autoPict="0" macro="[0]!Module3.Print_Complete_Report">
                <anchor moveWithCells="1" sizeWithCells="1">
                  <from>
                    <xdr:col>7</xdr:col>
                    <xdr:colOff>647700</xdr:colOff>
                    <xdr:row>10</xdr:row>
                    <xdr:rowOff>123825</xdr:rowOff>
                  </from>
                  <to>
                    <xdr:col>10</xdr:col>
                    <xdr:colOff>123825</xdr:colOff>
                    <xdr:row>13</xdr:row>
                    <xdr:rowOff>66675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A1:Q32"/>
  <sheetViews>
    <sheetView view="pageBreakPreview" topLeftCell="A9" zoomScale="80" zoomScaleNormal="100" zoomScaleSheetLayoutView="80" zoomScalePageLayoutView="55" workbookViewId="0">
      <selection activeCell="O26" sqref="O26"/>
    </sheetView>
  </sheetViews>
  <sheetFormatPr defaultRowHeight="12.75" x14ac:dyDescent="0.2"/>
  <cols>
    <col min="9" max="9" width="20.140625" customWidth="1"/>
    <col min="18" max="22" width="0" hidden="1" customWidth="1"/>
  </cols>
  <sheetData>
    <row r="1" spans="1:17" ht="20.25" x14ac:dyDescent="0.3">
      <c r="A1" s="17"/>
      <c r="B1" s="18"/>
      <c r="C1" s="18"/>
      <c r="D1" s="18"/>
      <c r="E1" s="18"/>
      <c r="F1" s="18"/>
      <c r="G1" s="19"/>
      <c r="H1" s="19"/>
      <c r="I1" s="19"/>
      <c r="J1" s="19"/>
      <c r="K1" s="19"/>
      <c r="L1" s="19"/>
      <c r="M1" s="19"/>
      <c r="N1" s="18"/>
      <c r="O1" s="18"/>
      <c r="P1" s="18"/>
      <c r="Q1" s="20"/>
    </row>
    <row r="2" spans="1:17" ht="20.25" x14ac:dyDescent="0.3">
      <c r="A2" s="21"/>
      <c r="B2" s="22"/>
      <c r="C2" s="22"/>
      <c r="D2" s="22"/>
      <c r="E2" s="22"/>
      <c r="F2" s="22"/>
      <c r="G2" s="23"/>
      <c r="H2" s="23"/>
      <c r="I2" s="23"/>
      <c r="J2" s="23"/>
      <c r="K2" s="23"/>
      <c r="L2" s="23"/>
      <c r="M2" s="23"/>
      <c r="N2" s="22"/>
      <c r="O2" s="22"/>
      <c r="P2" s="24"/>
      <c r="Q2" s="25"/>
    </row>
    <row r="3" spans="1:17" ht="20.25" x14ac:dyDescent="0.3">
      <c r="A3" s="21"/>
      <c r="B3" s="22"/>
      <c r="C3" s="22"/>
      <c r="D3" s="22"/>
      <c r="E3" s="22"/>
      <c r="F3" s="22"/>
      <c r="G3" s="23"/>
      <c r="H3" s="23"/>
      <c r="I3" s="23"/>
      <c r="J3" s="23"/>
      <c r="K3" s="23"/>
      <c r="L3" s="23"/>
      <c r="M3" s="23"/>
      <c r="N3" s="22"/>
      <c r="O3" s="22"/>
      <c r="P3" s="22"/>
      <c r="Q3" s="25"/>
    </row>
    <row r="4" spans="1:17" ht="20.25" x14ac:dyDescent="0.3">
      <c r="A4" s="21"/>
      <c r="B4" s="22"/>
      <c r="C4" s="22"/>
      <c r="D4" s="22"/>
      <c r="E4" s="22"/>
      <c r="F4" s="22"/>
      <c r="G4" s="23"/>
      <c r="H4" s="23"/>
      <c r="I4" s="23"/>
      <c r="J4" s="23"/>
      <c r="K4" s="23"/>
      <c r="L4" s="23"/>
      <c r="M4" s="23"/>
      <c r="N4" s="22"/>
      <c r="O4" s="22"/>
      <c r="P4" s="22"/>
      <c r="Q4" s="25"/>
    </row>
    <row r="5" spans="1:17" ht="20.25" x14ac:dyDescent="0.3">
      <c r="A5" s="21"/>
      <c r="B5" s="22"/>
      <c r="C5" s="22"/>
      <c r="D5" s="22"/>
      <c r="E5" s="22"/>
      <c r="F5" s="22"/>
      <c r="G5" s="23"/>
      <c r="H5" s="23"/>
      <c r="I5" s="23"/>
      <c r="J5" s="23"/>
      <c r="K5" s="23"/>
      <c r="L5" s="23"/>
      <c r="M5" s="23"/>
      <c r="N5" s="22"/>
      <c r="O5" s="22"/>
      <c r="P5" s="22"/>
      <c r="Q5" s="26"/>
    </row>
    <row r="6" spans="1:17" ht="20.25" x14ac:dyDescent="0.3">
      <c r="A6" s="21"/>
      <c r="B6" s="22"/>
      <c r="C6" s="22"/>
      <c r="D6" s="22"/>
      <c r="E6" s="22"/>
      <c r="F6" s="22"/>
      <c r="G6" s="23"/>
      <c r="H6" s="23"/>
      <c r="I6" s="23"/>
      <c r="J6" s="23"/>
      <c r="K6" s="23"/>
      <c r="L6" s="23"/>
      <c r="M6" s="23"/>
      <c r="N6" s="22"/>
      <c r="O6" s="22"/>
      <c r="P6" s="22"/>
      <c r="Q6" s="25"/>
    </row>
    <row r="7" spans="1:17" ht="20.25" x14ac:dyDescent="0.3">
      <c r="A7" s="21"/>
      <c r="B7" s="22"/>
      <c r="C7" s="22"/>
      <c r="D7" s="22"/>
      <c r="E7" s="22"/>
      <c r="F7" s="22"/>
      <c r="G7" s="23"/>
      <c r="H7" s="23"/>
      <c r="I7" s="23"/>
      <c r="J7" s="23"/>
      <c r="K7" s="23"/>
      <c r="L7" s="23"/>
      <c r="M7" s="23"/>
      <c r="N7" s="22"/>
      <c r="O7" s="22"/>
      <c r="P7" s="22"/>
      <c r="Q7" s="25"/>
    </row>
    <row r="8" spans="1:17" ht="20.25" x14ac:dyDescent="0.3">
      <c r="A8" s="21"/>
      <c r="B8" s="22"/>
      <c r="C8" s="22"/>
      <c r="D8" s="22"/>
      <c r="E8" s="22"/>
      <c r="F8" s="22"/>
      <c r="G8" s="23"/>
      <c r="H8" s="23"/>
      <c r="I8" s="22"/>
      <c r="J8" s="23"/>
      <c r="K8" s="23"/>
      <c r="L8" s="23"/>
      <c r="M8" s="23"/>
      <c r="N8" s="22"/>
      <c r="O8" s="22"/>
      <c r="P8" s="22"/>
      <c r="Q8" s="25"/>
    </row>
    <row r="9" spans="1:17" ht="20.25" x14ac:dyDescent="0.3">
      <c r="A9" s="21"/>
      <c r="B9" s="22"/>
      <c r="C9" s="22"/>
      <c r="D9" s="22"/>
      <c r="E9" s="22"/>
      <c r="F9" s="22"/>
      <c r="G9" s="23"/>
      <c r="H9" s="23"/>
      <c r="I9" s="23"/>
      <c r="J9" s="23"/>
      <c r="K9" s="23"/>
      <c r="L9" s="23"/>
      <c r="M9" s="23"/>
      <c r="N9" s="22"/>
      <c r="O9" s="22"/>
      <c r="P9" s="22"/>
      <c r="Q9" s="25"/>
    </row>
    <row r="10" spans="1:17" ht="20.25" x14ac:dyDescent="0.3">
      <c r="A10" s="21"/>
      <c r="B10" s="22"/>
      <c r="C10" s="22"/>
      <c r="D10" s="22"/>
      <c r="E10" s="22"/>
      <c r="F10" s="22"/>
      <c r="G10" s="23"/>
      <c r="H10" s="23"/>
      <c r="I10" s="23"/>
      <c r="J10" s="23"/>
      <c r="K10" s="23"/>
      <c r="L10" s="23"/>
      <c r="M10" s="23"/>
      <c r="N10" s="22"/>
      <c r="O10" s="22"/>
      <c r="P10" s="22"/>
      <c r="Q10" s="25"/>
    </row>
    <row r="11" spans="1:17" ht="20.25" x14ac:dyDescent="0.3">
      <c r="A11" s="21"/>
      <c r="B11" s="22"/>
      <c r="C11" s="22"/>
      <c r="D11" s="22"/>
      <c r="E11" s="22"/>
      <c r="F11" s="22"/>
      <c r="G11" s="23"/>
      <c r="H11" s="23"/>
      <c r="I11" s="23" t="str">
        <f>Beginning!G1</f>
        <v>Company Name</v>
      </c>
      <c r="J11" s="23"/>
      <c r="K11" s="23"/>
      <c r="L11" s="23"/>
      <c r="M11" s="23"/>
      <c r="N11" s="22"/>
      <c r="O11" s="22"/>
      <c r="P11" s="22"/>
      <c r="Q11" s="25"/>
    </row>
    <row r="12" spans="1:17" ht="20.25" x14ac:dyDescent="0.3">
      <c r="A12" s="21"/>
      <c r="B12" s="22"/>
      <c r="C12" s="22"/>
      <c r="D12" s="22"/>
      <c r="E12" s="22"/>
      <c r="F12" s="22"/>
      <c r="G12" s="23"/>
      <c r="H12" s="23"/>
      <c r="I12" s="23"/>
      <c r="J12" s="23"/>
      <c r="K12" s="23"/>
      <c r="L12" s="23"/>
      <c r="M12" s="23"/>
      <c r="N12" s="22"/>
      <c r="O12" s="22"/>
      <c r="P12" s="22"/>
      <c r="Q12" s="25"/>
    </row>
    <row r="13" spans="1:17" ht="20.25" x14ac:dyDescent="0.3">
      <c r="A13" s="21"/>
      <c r="B13" s="22"/>
      <c r="C13" s="22"/>
      <c r="D13" s="22"/>
      <c r="E13" s="22"/>
      <c r="F13" s="22"/>
      <c r="G13" s="23"/>
      <c r="H13" s="23"/>
      <c r="I13" s="23" t="str">
        <f>Beginning!G2</f>
        <v>Enterprise Risk Management</v>
      </c>
      <c r="J13" s="23"/>
      <c r="K13" s="23"/>
      <c r="L13" s="23"/>
      <c r="M13" s="23"/>
      <c r="N13" s="22"/>
      <c r="O13" s="22"/>
      <c r="P13" s="22"/>
      <c r="Q13" s="25"/>
    </row>
    <row r="14" spans="1:17" ht="20.25" x14ac:dyDescent="0.3">
      <c r="A14" s="21"/>
      <c r="B14" s="22"/>
      <c r="C14" s="22"/>
      <c r="D14" s="22"/>
      <c r="E14" s="22"/>
      <c r="F14" s="22"/>
      <c r="G14" s="23"/>
      <c r="H14" s="23"/>
      <c r="I14" s="23"/>
      <c r="J14" s="23"/>
      <c r="K14" s="23"/>
      <c r="L14" s="23"/>
      <c r="M14" s="23"/>
      <c r="N14" s="22"/>
      <c r="O14" s="22"/>
      <c r="P14" s="22"/>
      <c r="Q14" s="25"/>
    </row>
    <row r="15" spans="1:17" ht="20.25" x14ac:dyDescent="0.3">
      <c r="A15" s="21"/>
      <c r="B15" s="22"/>
      <c r="C15" s="22"/>
      <c r="D15" s="22"/>
      <c r="E15" s="22"/>
      <c r="F15" s="22"/>
      <c r="G15" s="23"/>
      <c r="H15" s="27"/>
      <c r="I15" s="27" t="str">
        <f>Beginning!G3</f>
        <v>Overall Risk Assessment</v>
      </c>
      <c r="J15" s="27"/>
      <c r="K15" s="23"/>
      <c r="L15" s="23"/>
      <c r="M15" s="23"/>
      <c r="N15" s="22"/>
      <c r="O15" s="22"/>
      <c r="P15" s="22"/>
      <c r="Q15" s="25"/>
    </row>
    <row r="16" spans="1:17" ht="20.25" x14ac:dyDescent="0.3">
      <c r="A16" s="21"/>
      <c r="B16" s="22"/>
      <c r="C16" s="22"/>
      <c r="D16" s="22"/>
      <c r="E16" s="22"/>
      <c r="F16" s="22"/>
      <c r="G16" s="23"/>
      <c r="H16" s="23"/>
      <c r="I16" s="23"/>
      <c r="J16" s="23"/>
      <c r="K16" s="23"/>
      <c r="L16" s="23"/>
      <c r="M16" s="23"/>
      <c r="N16" s="22"/>
      <c r="O16" s="22"/>
      <c r="P16" s="22"/>
      <c r="Q16" s="25"/>
    </row>
    <row r="17" spans="1:17" ht="20.25" x14ac:dyDescent="0.3">
      <c r="A17" s="21"/>
      <c r="B17" s="22"/>
      <c r="C17" s="22"/>
      <c r="D17" s="22"/>
      <c r="E17" s="22"/>
      <c r="F17" s="22"/>
      <c r="G17" s="23"/>
      <c r="H17" s="23"/>
      <c r="I17" s="23" t="str">
        <f>Beginning!G4</f>
        <v>Risk register as at Date</v>
      </c>
      <c r="J17" s="23"/>
      <c r="K17" s="23"/>
      <c r="L17" s="23"/>
      <c r="M17" s="23"/>
      <c r="N17" s="22"/>
      <c r="O17" s="22"/>
      <c r="P17" s="22"/>
      <c r="Q17" s="25"/>
    </row>
    <row r="18" spans="1:17" ht="20.25" x14ac:dyDescent="0.3">
      <c r="A18" s="21"/>
      <c r="B18" s="22"/>
      <c r="C18" s="22"/>
      <c r="D18" s="22"/>
      <c r="E18" s="22"/>
      <c r="F18" s="22"/>
      <c r="G18" s="23"/>
      <c r="H18" s="23"/>
      <c r="I18" s="22"/>
      <c r="J18" s="23"/>
      <c r="K18" s="23"/>
      <c r="L18" s="23"/>
      <c r="M18" s="23"/>
      <c r="N18" s="22"/>
      <c r="O18" s="22"/>
      <c r="P18" s="22"/>
      <c r="Q18" s="25"/>
    </row>
    <row r="19" spans="1:17" ht="20.25" x14ac:dyDescent="0.3">
      <c r="A19" s="21"/>
      <c r="B19" s="22"/>
      <c r="C19" s="22"/>
      <c r="D19" s="22"/>
      <c r="E19" s="22"/>
      <c r="F19" s="22"/>
      <c r="G19" s="23"/>
      <c r="H19" s="23"/>
      <c r="I19" s="22"/>
      <c r="J19" s="23"/>
      <c r="K19" s="23"/>
      <c r="L19" s="23"/>
      <c r="M19" s="23"/>
      <c r="N19" s="22"/>
      <c r="O19" s="22"/>
      <c r="P19" s="22"/>
      <c r="Q19" s="25"/>
    </row>
    <row r="20" spans="1:17" ht="20.25" x14ac:dyDescent="0.3">
      <c r="A20" s="21"/>
      <c r="B20" s="22"/>
      <c r="C20" s="22"/>
      <c r="D20" s="22"/>
      <c r="E20" s="22"/>
      <c r="F20" s="22"/>
      <c r="G20" s="23"/>
      <c r="H20" s="23"/>
      <c r="I20" s="23"/>
      <c r="J20" s="23"/>
      <c r="K20" s="23"/>
      <c r="L20" s="23"/>
      <c r="M20" s="23"/>
      <c r="N20" s="22"/>
      <c r="O20" s="22"/>
      <c r="P20" s="22"/>
      <c r="Q20" s="25"/>
    </row>
    <row r="21" spans="1:17" ht="20.25" x14ac:dyDescent="0.3">
      <c r="A21" s="21"/>
      <c r="B21" s="22"/>
      <c r="C21" s="22"/>
      <c r="D21" s="22"/>
      <c r="E21" s="22"/>
      <c r="F21" s="22"/>
      <c r="G21" s="23"/>
      <c r="H21" s="23"/>
      <c r="I21" s="23"/>
      <c r="J21" s="23"/>
      <c r="K21" s="23"/>
      <c r="L21" s="23"/>
      <c r="M21" s="23"/>
      <c r="N21" s="22"/>
      <c r="O21" s="22"/>
      <c r="P21" s="22"/>
      <c r="Q21" s="25"/>
    </row>
    <row r="22" spans="1:17" ht="20.25" x14ac:dyDescent="0.3">
      <c r="A22" s="21"/>
      <c r="B22" s="22"/>
      <c r="C22" s="22"/>
      <c r="D22" s="22"/>
      <c r="E22" s="22"/>
      <c r="F22" s="22"/>
      <c r="G22" s="23"/>
      <c r="H22" s="23"/>
      <c r="I22" s="23"/>
      <c r="J22" s="23"/>
      <c r="K22" s="23"/>
      <c r="L22" s="23"/>
      <c r="M22" s="23"/>
      <c r="N22" s="22"/>
      <c r="O22" s="22"/>
      <c r="P22" s="22"/>
      <c r="Q22" s="25"/>
    </row>
    <row r="23" spans="1:17" ht="20.25" x14ac:dyDescent="0.3">
      <c r="A23" s="21"/>
      <c r="B23" s="22"/>
      <c r="C23" s="22"/>
      <c r="D23" s="22"/>
      <c r="E23" s="22"/>
      <c r="F23" s="22"/>
      <c r="G23" s="23"/>
      <c r="H23" s="23"/>
      <c r="I23" s="23"/>
      <c r="J23" s="23"/>
      <c r="K23" s="23"/>
      <c r="L23" s="23"/>
      <c r="M23" s="23"/>
      <c r="N23" s="22"/>
      <c r="O23" s="22"/>
      <c r="P23" s="22"/>
      <c r="Q23" s="25"/>
    </row>
    <row r="24" spans="1:17" ht="20.25" x14ac:dyDescent="0.3">
      <c r="A24" s="21"/>
      <c r="B24" s="22"/>
      <c r="C24" s="22"/>
      <c r="D24" s="22"/>
      <c r="E24" s="22"/>
      <c r="F24" s="22"/>
      <c r="G24" s="23"/>
      <c r="H24" s="23"/>
      <c r="I24" s="23"/>
      <c r="J24" s="23"/>
      <c r="K24" s="23"/>
      <c r="L24" s="23"/>
      <c r="M24" s="23"/>
      <c r="N24" s="22"/>
      <c r="O24" s="22"/>
      <c r="P24" s="22"/>
      <c r="Q24" s="25"/>
    </row>
    <row r="25" spans="1:17" ht="20.25" x14ac:dyDescent="0.3">
      <c r="A25" s="21"/>
      <c r="B25" s="22"/>
      <c r="C25" s="22"/>
      <c r="D25" s="22"/>
      <c r="E25" s="22"/>
      <c r="F25" s="22"/>
      <c r="G25" s="23"/>
      <c r="H25" s="23"/>
      <c r="I25" s="23"/>
      <c r="J25" s="23"/>
      <c r="K25" s="23"/>
      <c r="L25" s="23"/>
      <c r="M25" s="23"/>
      <c r="N25" s="22"/>
      <c r="O25" s="22"/>
      <c r="P25" s="22"/>
      <c r="Q25" s="25"/>
    </row>
    <row r="26" spans="1:17" ht="20.25" x14ac:dyDescent="0.3">
      <c r="A26" s="21"/>
      <c r="B26" s="22"/>
      <c r="C26" s="22"/>
      <c r="D26" s="22"/>
      <c r="E26" s="22"/>
      <c r="F26" s="22"/>
      <c r="G26" s="23"/>
      <c r="H26" s="23"/>
      <c r="I26" s="23"/>
      <c r="J26" s="23"/>
      <c r="K26" s="23"/>
      <c r="L26" s="23"/>
      <c r="M26" s="23"/>
      <c r="N26" s="22"/>
      <c r="O26" s="22"/>
      <c r="P26" s="22"/>
      <c r="Q26" s="25"/>
    </row>
    <row r="27" spans="1:17" ht="20.25" x14ac:dyDescent="0.3">
      <c r="A27" s="21"/>
      <c r="B27" s="22"/>
      <c r="C27" s="22"/>
      <c r="D27" s="22"/>
      <c r="E27" s="22"/>
      <c r="F27" s="22"/>
      <c r="G27" s="23"/>
      <c r="H27" s="23"/>
      <c r="I27" s="23"/>
      <c r="J27" s="23"/>
      <c r="K27" s="23"/>
      <c r="L27" s="23"/>
      <c r="M27" s="23"/>
      <c r="N27" s="22"/>
      <c r="O27" s="22"/>
      <c r="P27" s="22"/>
      <c r="Q27" s="25"/>
    </row>
    <row r="28" spans="1:17" ht="20.25" x14ac:dyDescent="0.3">
      <c r="A28" s="21"/>
      <c r="B28" s="22"/>
      <c r="C28" s="281" t="s">
        <v>313</v>
      </c>
      <c r="D28" s="23"/>
      <c r="E28" s="23"/>
      <c r="F28" s="23"/>
      <c r="G28" s="23"/>
      <c r="H28" s="23"/>
      <c r="L28" s="23"/>
      <c r="M28" s="23"/>
      <c r="N28" s="282" t="s">
        <v>26</v>
      </c>
      <c r="O28" s="283"/>
      <c r="P28" s="283"/>
      <c r="Q28" s="25"/>
    </row>
    <row r="29" spans="1:17" ht="20.25" x14ac:dyDescent="0.3">
      <c r="A29" s="21"/>
      <c r="B29" s="22"/>
      <c r="C29" s="118" t="s">
        <v>293</v>
      </c>
      <c r="D29" s="119"/>
      <c r="E29" s="120"/>
      <c r="F29" s="120"/>
      <c r="G29" s="119"/>
      <c r="H29" s="119"/>
      <c r="L29" s="23"/>
      <c r="M29" s="22"/>
      <c r="N29" s="118" t="s">
        <v>26</v>
      </c>
      <c r="O29" s="120"/>
      <c r="P29" s="120"/>
      <c r="Q29" s="25"/>
    </row>
    <row r="30" spans="1:17" ht="20.25" x14ac:dyDescent="0.3">
      <c r="A30" s="28"/>
      <c r="B30" s="29"/>
      <c r="C30" s="29"/>
      <c r="D30" s="29"/>
      <c r="E30" s="29"/>
      <c r="F30" s="29"/>
      <c r="G30" s="30"/>
      <c r="H30" s="30"/>
      <c r="I30" s="30"/>
      <c r="J30" s="30"/>
      <c r="K30" s="30"/>
      <c r="L30" s="30"/>
      <c r="M30" s="30"/>
      <c r="N30" s="29"/>
      <c r="O30" s="29"/>
      <c r="P30" s="29"/>
      <c r="Q30" s="31"/>
    </row>
    <row r="31" spans="1:17" ht="20.25" x14ac:dyDescent="0.3">
      <c r="G31" s="32"/>
      <c r="H31" s="32"/>
      <c r="I31" s="32"/>
      <c r="J31" s="32"/>
      <c r="K31" s="32"/>
      <c r="L31" s="32"/>
      <c r="M31" s="32"/>
    </row>
    <row r="32" spans="1:17" ht="20.25" hidden="1" x14ac:dyDescent="0.3">
      <c r="G32" s="32"/>
      <c r="H32" s="32"/>
      <c r="I32" s="32"/>
      <c r="J32" s="32"/>
      <c r="K32" s="32"/>
      <c r="L32" s="32"/>
      <c r="M32" s="32"/>
    </row>
  </sheetData>
  <sheetProtection selectLockedCells="1" selectUnlockedCells="1"/>
  <mergeCells count="1">
    <mergeCell ref="N28:P28"/>
  </mergeCells>
  <printOptions horizontalCentered="1" verticalCentered="1"/>
  <pageMargins left="0.39374999999999999" right="0.39374999999999999" top="0.78749999999999998" bottom="0.78749999999999998" header="0.51180555555555551" footer="0.51180555555555551"/>
  <pageSetup paperSize="9" scale="82" firstPageNumber="0"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49" r:id="rId4" name="Button 2">
              <controlPr defaultSize="0" print="0" autoFill="0" autoLine="0" autoPict="0" macro="[0]!Module1.Return_to_beginning">
                <anchor moveWithCells="1" sizeWithCells="1">
                  <from>
                    <xdr:col>7</xdr:col>
                    <xdr:colOff>561975</xdr:colOff>
                    <xdr:row>0</xdr:row>
                    <xdr:rowOff>104775</xdr:rowOff>
                  </from>
                  <to>
                    <xdr:col>8</xdr:col>
                    <xdr:colOff>1314450</xdr:colOff>
                    <xdr:row>1</xdr:row>
                    <xdr:rowOff>219075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pageSetUpPr fitToPage="1"/>
  </sheetPr>
  <dimension ref="A2:F32"/>
  <sheetViews>
    <sheetView view="pageBreakPreview" zoomScale="80" zoomScaleNormal="100" zoomScaleSheetLayoutView="80" zoomScalePageLayoutView="55" workbookViewId="0">
      <selection activeCell="Z18" sqref="Z18"/>
    </sheetView>
  </sheetViews>
  <sheetFormatPr defaultRowHeight="14.25" x14ac:dyDescent="0.2"/>
  <cols>
    <col min="1" max="1" width="8" style="33" customWidth="1"/>
    <col min="2" max="2" width="54.7109375" style="34" customWidth="1"/>
    <col min="3" max="4" width="10.7109375" style="34" customWidth="1"/>
    <col min="5" max="5" width="30.7109375" style="34" customWidth="1"/>
    <col min="6" max="11" width="10.7109375" style="34" customWidth="1"/>
    <col min="12" max="17" width="9.140625" style="34"/>
    <col min="18" max="22" width="0" style="34" hidden="1" customWidth="1"/>
    <col min="23" max="16384" width="9.140625" style="34"/>
  </cols>
  <sheetData>
    <row r="2" spans="1:6" s="35" customFormat="1" ht="14.25" customHeight="1" x14ac:dyDescent="0.25">
      <c r="A2" s="239" t="str">
        <f>Beginning!$G$1</f>
        <v>Company Name</v>
      </c>
      <c r="B2" s="239"/>
      <c r="F2" s="36"/>
    </row>
    <row r="3" spans="1:6" s="35" customFormat="1" ht="14.25" customHeight="1" x14ac:dyDescent="0.25">
      <c r="A3" s="239" t="str">
        <f>Beginning!$G$2</f>
        <v>Enterprise Risk Management</v>
      </c>
      <c r="B3" s="239"/>
    </row>
    <row r="4" spans="1:6" s="35" customFormat="1" ht="14.25" customHeight="1" x14ac:dyDescent="0.25">
      <c r="A4" s="239" t="str">
        <f>Beginning!$G$3</f>
        <v>Overall Risk Assessment</v>
      </c>
      <c r="B4" s="239"/>
    </row>
    <row r="5" spans="1:6" s="35" customFormat="1" ht="14.25" customHeight="1" x14ac:dyDescent="0.25">
      <c r="A5" s="239" t="str">
        <f>Beginning!$G$4</f>
        <v>Risk register as at Date</v>
      </c>
      <c r="B5" s="239"/>
    </row>
    <row r="7" spans="1:6" s="38" customFormat="1" ht="15" x14ac:dyDescent="0.25">
      <c r="A7" s="37" t="s">
        <v>5</v>
      </c>
      <c r="C7" s="34"/>
    </row>
    <row r="8" spans="1:6" s="38" customFormat="1" ht="15" x14ac:dyDescent="0.25">
      <c r="A8" s="37"/>
      <c r="C8" s="34"/>
    </row>
    <row r="9" spans="1:6" s="38" customFormat="1" ht="15" x14ac:dyDescent="0.25">
      <c r="A9" s="37">
        <v>1</v>
      </c>
      <c r="B9" s="39" t="s">
        <v>6</v>
      </c>
      <c r="C9" s="34"/>
    </row>
    <row r="10" spans="1:6" s="38" customFormat="1" ht="15" x14ac:dyDescent="0.25">
      <c r="A10" s="37"/>
      <c r="B10" s="39"/>
      <c r="C10" s="34"/>
      <c r="D10" s="38" t="s">
        <v>7</v>
      </c>
    </row>
    <row r="11" spans="1:6" s="38" customFormat="1" ht="15" x14ac:dyDescent="0.25">
      <c r="A11" s="37">
        <f>+A9+1</f>
        <v>2</v>
      </c>
      <c r="B11" s="39" t="s">
        <v>8</v>
      </c>
      <c r="C11" s="34"/>
    </row>
    <row r="12" spans="1:6" s="38" customFormat="1" ht="15" x14ac:dyDescent="0.25">
      <c r="A12" s="37"/>
      <c r="B12" s="39"/>
      <c r="C12" s="34"/>
    </row>
    <row r="13" spans="1:6" s="38" customFormat="1" ht="15" x14ac:dyDescent="0.25">
      <c r="A13" s="37">
        <f>+A11+1</f>
        <v>3</v>
      </c>
      <c r="B13" s="39" t="s">
        <v>269</v>
      </c>
      <c r="C13" s="34"/>
    </row>
    <row r="14" spans="1:6" s="38" customFormat="1" ht="15" x14ac:dyDescent="0.25">
      <c r="A14" s="37"/>
      <c r="B14" s="39"/>
      <c r="C14" s="34"/>
    </row>
    <row r="15" spans="1:6" s="38" customFormat="1" ht="15" x14ac:dyDescent="0.25">
      <c r="A15" s="37">
        <f>+A13+1</f>
        <v>4</v>
      </c>
      <c r="B15" s="39" t="s">
        <v>10</v>
      </c>
      <c r="C15" s="34"/>
    </row>
    <row r="16" spans="1:6" s="38" customFormat="1" ht="15" x14ac:dyDescent="0.25">
      <c r="A16" s="37"/>
      <c r="B16" s="39"/>
      <c r="C16" s="34"/>
    </row>
    <row r="17" spans="1:3" s="38" customFormat="1" ht="15" x14ac:dyDescent="0.25">
      <c r="A17" s="37">
        <f>+A15+1</f>
        <v>5</v>
      </c>
      <c r="B17" s="39" t="s">
        <v>11</v>
      </c>
    </row>
    <row r="18" spans="1:3" s="38" customFormat="1" ht="15" x14ac:dyDescent="0.25">
      <c r="A18" s="37"/>
      <c r="B18" s="39"/>
      <c r="C18" s="34"/>
    </row>
    <row r="19" spans="1:3" ht="15" x14ac:dyDescent="0.25">
      <c r="A19" s="37">
        <v>6</v>
      </c>
      <c r="B19" s="39" t="s">
        <v>294</v>
      </c>
    </row>
    <row r="32" spans="1:3" hidden="1" x14ac:dyDescent="0.2"/>
  </sheetData>
  <sheetProtection selectLockedCells="1" selectUnlockedCells="1"/>
  <mergeCells count="4">
    <mergeCell ref="A2:B2"/>
    <mergeCell ref="A3:B3"/>
    <mergeCell ref="A4:B4"/>
    <mergeCell ref="A5:B5"/>
  </mergeCells>
  <pageMargins left="0.78740157480314965" right="0" top="0.78740157480314965" bottom="1.1811023622047245" header="0.51181102362204722" footer="0"/>
  <pageSetup paperSize="9" scale="80" firstPageNumber="0" orientation="landscape" r:id="rId1"/>
  <headerFooter scaleWithDoc="0" alignWithMargins="0">
    <oddFooter>&amp;R&amp;G</oddFooter>
  </headerFooter>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3073" r:id="rId5" name="Button 2">
              <controlPr defaultSize="0" print="0" autoFill="0" autoLine="0" autoPict="0" macro="[0]!Module1.Return_to_beginning">
                <anchor moveWithCells="1" sizeWithCells="1">
                  <from>
                    <xdr:col>4</xdr:col>
                    <xdr:colOff>361950</xdr:colOff>
                    <xdr:row>0</xdr:row>
                    <xdr:rowOff>57150</xdr:rowOff>
                  </from>
                  <to>
                    <xdr:col>4</xdr:col>
                    <xdr:colOff>1724025</xdr:colOff>
                    <xdr:row>2</xdr:row>
                    <xdr:rowOff>104775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dimension ref="A2:R43"/>
  <sheetViews>
    <sheetView view="pageBreakPreview" topLeftCell="A10" zoomScale="80" zoomScaleNormal="100" zoomScaleSheetLayoutView="80" zoomScalePageLayoutView="55" workbookViewId="0">
      <selection activeCell="B16" sqref="B16:F25"/>
    </sheetView>
  </sheetViews>
  <sheetFormatPr defaultRowHeight="12.75" x14ac:dyDescent="0.2"/>
  <cols>
    <col min="1" max="1" width="5.5703125" style="40" customWidth="1"/>
    <col min="2" max="2" width="21.28515625" style="41" customWidth="1"/>
    <col min="3" max="3" width="22.28515625" style="41" customWidth="1"/>
    <col min="4" max="5" width="15.7109375" style="41" customWidth="1"/>
    <col min="6" max="6" width="30.7109375" style="41" customWidth="1"/>
    <col min="7" max="7" width="5.85546875" style="42" customWidth="1"/>
    <col min="8" max="10" width="9.140625" style="42"/>
    <col min="11" max="17" width="9.140625" style="41"/>
    <col min="18" max="22" width="0" style="41" hidden="1" customWidth="1"/>
    <col min="23" max="16384" width="9.140625" style="41"/>
  </cols>
  <sheetData>
    <row r="2" spans="1:18" x14ac:dyDescent="0.2">
      <c r="A2" s="43" t="str">
        <f>Beginning!G1</f>
        <v>Company Name</v>
      </c>
      <c r="I2" s="44"/>
    </row>
    <row r="3" spans="1:18" x14ac:dyDescent="0.2">
      <c r="A3" s="43" t="str">
        <f>Beginning!G2</f>
        <v>Enterprise Risk Management</v>
      </c>
    </row>
    <row r="4" spans="1:18" x14ac:dyDescent="0.2">
      <c r="A4" s="43" t="s">
        <v>1</v>
      </c>
    </row>
    <row r="5" spans="1:18" s="99" customFormat="1" x14ac:dyDescent="0.2">
      <c r="A5" s="98"/>
      <c r="G5" s="100"/>
      <c r="H5" s="100"/>
      <c r="I5" s="100"/>
      <c r="J5" s="100"/>
    </row>
    <row r="6" spans="1:18" x14ac:dyDescent="0.2">
      <c r="A6" s="46"/>
      <c r="B6" s="45"/>
      <c r="C6" s="45"/>
      <c r="D6" s="45"/>
      <c r="E6" s="45"/>
      <c r="F6" s="45"/>
    </row>
    <row r="7" spans="1:18" s="47" customFormat="1" ht="12" customHeight="1" x14ac:dyDescent="0.2">
      <c r="A7" s="107" t="s">
        <v>277</v>
      </c>
    </row>
    <row r="8" spans="1:18" ht="12" customHeight="1" x14ac:dyDescent="0.2">
      <c r="A8" s="108">
        <v>1</v>
      </c>
      <c r="B8" s="193">
        <v>40385</v>
      </c>
      <c r="C8" s="109"/>
      <c r="D8" s="45"/>
      <c r="E8" s="45"/>
      <c r="F8" s="45"/>
    </row>
    <row r="9" spans="1:18" ht="12" customHeight="1" x14ac:dyDescent="0.2">
      <c r="A9" s="110"/>
      <c r="C9" s="109"/>
      <c r="D9" s="45"/>
      <c r="E9" s="45"/>
      <c r="F9" s="45"/>
      <c r="R9" s="111" t="s">
        <v>278</v>
      </c>
    </row>
    <row r="10" spans="1:18" ht="12" customHeight="1" x14ac:dyDescent="0.2">
      <c r="A10" s="45"/>
      <c r="C10" s="109"/>
      <c r="D10" s="45"/>
      <c r="E10" s="45"/>
      <c r="F10" s="45"/>
      <c r="R10" s="111" t="s">
        <v>278</v>
      </c>
    </row>
    <row r="11" spans="1:18" ht="12" customHeight="1" x14ac:dyDescent="0.2">
      <c r="A11" s="45"/>
      <c r="C11" s="109"/>
      <c r="D11" s="45"/>
      <c r="E11" s="45"/>
      <c r="F11" s="45"/>
      <c r="R11" s="111" t="s">
        <v>278</v>
      </c>
    </row>
    <row r="12" spans="1:18" ht="12" customHeight="1" x14ac:dyDescent="0.2">
      <c r="A12" s="45"/>
      <c r="C12" s="109"/>
      <c r="D12" s="45"/>
      <c r="E12" s="45"/>
      <c r="F12" s="45"/>
      <c r="R12" s="111"/>
    </row>
    <row r="13" spans="1:18" ht="12" customHeight="1" x14ac:dyDescent="0.2">
      <c r="A13" s="45"/>
      <c r="C13" s="109"/>
      <c r="D13" s="45"/>
      <c r="E13" s="45"/>
      <c r="F13" s="45"/>
      <c r="R13" s="111"/>
    </row>
    <row r="14" spans="1:18" ht="12" customHeight="1" x14ac:dyDescent="0.2">
      <c r="A14" s="46"/>
      <c r="B14" s="45"/>
      <c r="C14" s="45"/>
      <c r="D14" s="45"/>
      <c r="E14" s="45"/>
      <c r="F14" s="47"/>
      <c r="R14" s="111" t="s">
        <v>278</v>
      </c>
    </row>
    <row r="15" spans="1:18" s="51" customFormat="1" ht="12" customHeight="1" x14ac:dyDescent="0.2">
      <c r="A15" s="46" t="s">
        <v>13</v>
      </c>
      <c r="B15" s="48" t="s">
        <v>14</v>
      </c>
      <c r="C15" s="48" t="s">
        <v>309</v>
      </c>
      <c r="D15" s="48" t="s">
        <v>15</v>
      </c>
      <c r="E15" s="48"/>
      <c r="F15" s="49" t="s">
        <v>16</v>
      </c>
      <c r="G15" s="50"/>
      <c r="H15" s="50"/>
      <c r="I15" s="50"/>
      <c r="J15" s="50"/>
      <c r="R15" s="111" t="s">
        <v>278</v>
      </c>
    </row>
    <row r="16" spans="1:18" s="55" customFormat="1" ht="12" customHeight="1" x14ac:dyDescent="0.2">
      <c r="A16" s="52">
        <v>1</v>
      </c>
      <c r="B16" s="101"/>
      <c r="C16" s="112"/>
      <c r="D16" s="113"/>
      <c r="E16" s="53"/>
      <c r="F16" s="191"/>
      <c r="G16" s="54"/>
      <c r="H16" s="54"/>
      <c r="I16" s="54"/>
      <c r="J16" s="54"/>
      <c r="R16" s="111" t="s">
        <v>278</v>
      </c>
    </row>
    <row r="17" spans="1:18" ht="12" customHeight="1" x14ac:dyDescent="0.2">
      <c r="A17" s="40">
        <v>2</v>
      </c>
      <c r="B17" s="114"/>
      <c r="C17" s="112"/>
      <c r="D17" s="115"/>
      <c r="E17" s="57"/>
      <c r="F17" s="192"/>
      <c r="R17" s="111" t="s">
        <v>278</v>
      </c>
    </row>
    <row r="18" spans="1:18" ht="12" customHeight="1" x14ac:dyDescent="0.2">
      <c r="A18" s="40">
        <v>3</v>
      </c>
      <c r="B18" s="114"/>
      <c r="C18" s="112"/>
      <c r="D18" s="115"/>
      <c r="E18" s="57"/>
      <c r="F18" s="192"/>
      <c r="R18" s="111" t="s">
        <v>278</v>
      </c>
    </row>
    <row r="19" spans="1:18" ht="12" customHeight="1" x14ac:dyDescent="0.2">
      <c r="A19" s="52">
        <v>4</v>
      </c>
      <c r="B19" s="114"/>
      <c r="C19" s="112"/>
      <c r="D19" s="115"/>
      <c r="E19" s="57"/>
      <c r="F19" s="192"/>
      <c r="R19" s="111" t="s">
        <v>278</v>
      </c>
    </row>
    <row r="20" spans="1:18" ht="12" customHeight="1" x14ac:dyDescent="0.2">
      <c r="A20" s="40">
        <v>5</v>
      </c>
      <c r="B20" s="114"/>
      <c r="C20" s="112"/>
      <c r="D20" s="115"/>
      <c r="E20" s="57"/>
      <c r="F20" s="192"/>
      <c r="R20" s="111" t="s">
        <v>278</v>
      </c>
    </row>
    <row r="21" spans="1:18" ht="12" customHeight="1" x14ac:dyDescent="0.2">
      <c r="A21" s="40">
        <v>6</v>
      </c>
      <c r="B21" s="114"/>
      <c r="C21" s="112"/>
      <c r="D21" s="115"/>
      <c r="E21" s="57"/>
      <c r="F21" s="192"/>
    </row>
    <row r="22" spans="1:18" ht="12" customHeight="1" x14ac:dyDescent="0.2">
      <c r="A22" s="52">
        <v>7</v>
      </c>
      <c r="B22" s="59"/>
      <c r="C22" s="112"/>
      <c r="D22" s="115"/>
      <c r="E22" s="57"/>
      <c r="F22" s="192"/>
    </row>
    <row r="23" spans="1:18" ht="12" customHeight="1" x14ac:dyDescent="0.2">
      <c r="A23" s="40">
        <v>8</v>
      </c>
      <c r="B23" s="59"/>
      <c r="C23" s="112"/>
      <c r="D23" s="113"/>
      <c r="E23" s="53"/>
      <c r="F23" s="191"/>
      <c r="R23" s="111" t="s">
        <v>278</v>
      </c>
    </row>
    <row r="24" spans="1:18" ht="12" customHeight="1" x14ac:dyDescent="0.2">
      <c r="A24" s="40">
        <v>9</v>
      </c>
      <c r="B24" s="59"/>
      <c r="C24" s="112"/>
      <c r="D24" s="115"/>
      <c r="E24" s="57"/>
      <c r="F24" s="192"/>
    </row>
    <row r="25" spans="1:18" ht="12" customHeight="1" x14ac:dyDescent="0.2">
      <c r="A25" s="52">
        <v>10</v>
      </c>
      <c r="B25" s="59"/>
      <c r="C25" s="112"/>
      <c r="D25" s="115"/>
      <c r="E25" s="57"/>
      <c r="F25" s="192"/>
      <c r="R25" s="111" t="s">
        <v>278</v>
      </c>
    </row>
    <row r="26" spans="1:18" ht="12" customHeight="1" x14ac:dyDescent="0.2">
      <c r="A26" s="40">
        <v>11</v>
      </c>
      <c r="B26" s="59"/>
      <c r="C26" s="116"/>
      <c r="D26" s="117"/>
      <c r="E26" s="57"/>
      <c r="F26" s="58"/>
      <c r="R26" s="111" t="s">
        <v>278</v>
      </c>
    </row>
    <row r="27" spans="1:18" ht="12" customHeight="1" x14ac:dyDescent="0.2">
      <c r="A27" s="40">
        <v>12</v>
      </c>
      <c r="B27" s="59"/>
      <c r="C27" s="116"/>
      <c r="D27" s="117"/>
      <c r="E27" s="57"/>
      <c r="F27" s="58"/>
      <c r="R27" s="111" t="s">
        <v>278</v>
      </c>
    </row>
    <row r="28" spans="1:18" ht="12" customHeight="1" x14ac:dyDescent="0.2">
      <c r="A28" s="52">
        <v>13</v>
      </c>
      <c r="B28" s="59"/>
      <c r="C28" s="116"/>
      <c r="D28" s="117"/>
      <c r="E28" s="57"/>
      <c r="F28" s="58"/>
      <c r="R28" s="111" t="s">
        <v>278</v>
      </c>
    </row>
    <row r="29" spans="1:18" ht="12" customHeight="1" x14ac:dyDescent="0.2">
      <c r="A29" s="40">
        <v>14</v>
      </c>
      <c r="B29" s="59"/>
      <c r="C29" s="116"/>
      <c r="D29" s="117"/>
      <c r="E29" s="57"/>
      <c r="F29" s="58"/>
      <c r="R29" s="111" t="s">
        <v>279</v>
      </c>
    </row>
    <row r="30" spans="1:18" ht="12" customHeight="1" x14ac:dyDescent="0.2">
      <c r="A30" s="40">
        <v>15</v>
      </c>
      <c r="B30" s="59"/>
      <c r="C30" s="116"/>
      <c r="D30" s="117"/>
      <c r="E30" s="57"/>
      <c r="F30" s="58"/>
      <c r="R30" s="111" t="s">
        <v>280</v>
      </c>
    </row>
    <row r="31" spans="1:18" ht="12" customHeight="1" x14ac:dyDescent="0.2">
      <c r="A31" s="52">
        <v>16</v>
      </c>
      <c r="B31" s="56"/>
      <c r="C31" s="116"/>
      <c r="D31" s="117"/>
      <c r="E31" s="57"/>
      <c r="F31" s="58"/>
      <c r="R31" s="111" t="s">
        <v>278</v>
      </c>
    </row>
    <row r="32" spans="1:18" ht="12" customHeight="1" x14ac:dyDescent="0.2">
      <c r="A32" s="40">
        <v>17</v>
      </c>
      <c r="B32" s="56"/>
      <c r="C32" s="116"/>
      <c r="D32" s="117"/>
      <c r="E32" s="57"/>
      <c r="F32" s="58"/>
    </row>
    <row r="33" spans="1:6" ht="12" customHeight="1" x14ac:dyDescent="0.2">
      <c r="A33" s="40">
        <v>18</v>
      </c>
      <c r="B33" s="60"/>
      <c r="C33" s="116"/>
      <c r="D33" s="117"/>
      <c r="E33" s="57"/>
      <c r="F33" s="58"/>
    </row>
    <row r="34" spans="1:6" ht="12" customHeight="1" x14ac:dyDescent="0.2">
      <c r="A34" s="52">
        <v>19</v>
      </c>
      <c r="B34" s="56"/>
      <c r="C34" s="116"/>
      <c r="D34" s="117"/>
      <c r="E34" s="57"/>
      <c r="F34" s="58"/>
    </row>
    <row r="35" spans="1:6" ht="12" customHeight="1" x14ac:dyDescent="0.2">
      <c r="A35" s="40">
        <v>20</v>
      </c>
      <c r="B35" s="56"/>
      <c r="C35" s="116"/>
      <c r="D35" s="117"/>
      <c r="E35" s="57"/>
      <c r="F35" s="58"/>
    </row>
    <row r="36" spans="1:6" ht="12" customHeight="1" x14ac:dyDescent="0.2">
      <c r="A36" s="40">
        <v>21</v>
      </c>
      <c r="B36" s="56"/>
      <c r="C36" s="116"/>
      <c r="D36" s="117"/>
      <c r="E36" s="57"/>
      <c r="F36" s="58"/>
    </row>
    <row r="37" spans="1:6" ht="12" customHeight="1" x14ac:dyDescent="0.2">
      <c r="A37" s="52">
        <v>22</v>
      </c>
      <c r="B37" s="56"/>
      <c r="C37" s="116"/>
      <c r="D37" s="117"/>
      <c r="E37" s="57"/>
      <c r="F37" s="58"/>
    </row>
    <row r="38" spans="1:6" ht="12" customHeight="1" x14ac:dyDescent="0.2">
      <c r="A38" s="40">
        <v>23</v>
      </c>
      <c r="B38" s="56"/>
      <c r="C38" s="116"/>
      <c r="D38" s="117"/>
      <c r="E38" s="57"/>
      <c r="F38" s="58"/>
    </row>
    <row r="39" spans="1:6" ht="12" customHeight="1" x14ac:dyDescent="0.2">
      <c r="A39" s="40">
        <v>24</v>
      </c>
      <c r="B39" s="56"/>
      <c r="C39" s="116"/>
      <c r="D39" s="117"/>
      <c r="E39" s="57"/>
      <c r="F39" s="58"/>
    </row>
    <row r="40" spans="1:6" ht="12" customHeight="1" x14ac:dyDescent="0.2">
      <c r="A40" s="52">
        <v>25</v>
      </c>
      <c r="B40" s="56"/>
      <c r="C40" s="116"/>
      <c r="D40" s="117"/>
      <c r="E40" s="57"/>
      <c r="F40" s="58"/>
    </row>
    <row r="41" spans="1:6" ht="12" customHeight="1" x14ac:dyDescent="0.2">
      <c r="A41" s="40">
        <v>26</v>
      </c>
      <c r="B41" s="56"/>
      <c r="C41" s="116"/>
      <c r="D41" s="117"/>
      <c r="E41" s="57"/>
      <c r="F41" s="58"/>
    </row>
    <row r="42" spans="1:6" ht="12" customHeight="1" x14ac:dyDescent="0.2">
      <c r="A42" s="40">
        <v>27</v>
      </c>
      <c r="B42" s="56"/>
      <c r="C42" s="116"/>
      <c r="D42" s="117"/>
      <c r="E42" s="57"/>
      <c r="F42" s="58"/>
    </row>
    <row r="43" spans="1:6" ht="12" customHeight="1" x14ac:dyDescent="0.2">
      <c r="A43" s="52">
        <v>28</v>
      </c>
      <c r="B43" s="56"/>
      <c r="C43" s="116"/>
      <c r="D43" s="117"/>
      <c r="E43" s="57"/>
      <c r="F43" s="58"/>
    </row>
  </sheetData>
  <sheetProtection selectLockedCells="1" selectUnlockedCells="1"/>
  <pageMargins left="0.78740157480314965" right="0" top="0.78740157480314965" bottom="1.1811023622047245" header="0.51181102362204722" footer="0"/>
  <pageSetup paperSize="9" scale="81" firstPageNumber="0" orientation="landscape" r:id="rId1"/>
  <headerFooter scaleWithDoc="0" alignWithMargins="0">
    <oddFooter>&amp;R&amp;G</oddFooter>
  </headerFooter>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4097" r:id="rId5" name="Button 2">
              <controlPr defaultSize="0" print="0" autoFill="0" autoLine="0" autoPict="0" macro="[0]!Module1.Return_to_beginning">
                <anchor moveWithCells="1" sizeWithCells="1">
                  <from>
                    <xdr:col>5</xdr:col>
                    <xdr:colOff>971550</xdr:colOff>
                    <xdr:row>0</xdr:row>
                    <xdr:rowOff>57150</xdr:rowOff>
                  </from>
                  <to>
                    <xdr:col>7</xdr:col>
                    <xdr:colOff>590550</xdr:colOff>
                    <xdr:row>2</xdr:row>
                    <xdr:rowOff>104775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pageSetUpPr fitToPage="1"/>
  </sheetPr>
  <dimension ref="A1:F100"/>
  <sheetViews>
    <sheetView view="pageBreakPreview" zoomScale="80" zoomScaleNormal="80" zoomScaleSheetLayoutView="80" workbookViewId="0">
      <pane ySplit="7" topLeftCell="A8" activePane="bottomLeft" state="frozen"/>
      <selection activeCell="Z18" sqref="Z18"/>
      <selection pane="bottomLeft" activeCell="A4" sqref="A4"/>
    </sheetView>
  </sheetViews>
  <sheetFormatPr defaultRowHeight="12.75" x14ac:dyDescent="0.2"/>
  <cols>
    <col min="1" max="1" width="36.85546875" style="61" customWidth="1"/>
    <col min="2" max="6" width="38.42578125" style="61" customWidth="1"/>
    <col min="7" max="16384" width="9.140625" style="61"/>
  </cols>
  <sheetData>
    <row r="1" spans="1:6" ht="15" x14ac:dyDescent="0.25">
      <c r="A1" s="38" t="str">
        <f>Beginning!$G$1</f>
        <v>Company Name</v>
      </c>
    </row>
    <row r="2" spans="1:6" ht="15" x14ac:dyDescent="0.25">
      <c r="A2" s="38" t="str">
        <f>Beginning!$G$2</f>
        <v>Enterprise Risk Management</v>
      </c>
      <c r="F2" s="62"/>
    </row>
    <row r="3" spans="1:6" ht="15" x14ac:dyDescent="0.25">
      <c r="A3" s="38" t="str">
        <f>Beginning!$G$3</f>
        <v>Overall Risk Assessment</v>
      </c>
    </row>
    <row r="4" spans="1:6" ht="15" x14ac:dyDescent="0.25">
      <c r="A4" s="38" t="str">
        <f>Beginning!$G$4</f>
        <v>Risk register as at Date</v>
      </c>
    </row>
    <row r="5" spans="1:6" ht="15" x14ac:dyDescent="0.25">
      <c r="A5" s="38" t="s">
        <v>34</v>
      </c>
    </row>
    <row r="6" spans="1:6" x14ac:dyDescent="0.2">
      <c r="A6" s="63"/>
    </row>
    <row r="7" spans="1:6" s="34" customFormat="1" ht="12.75" customHeight="1" x14ac:dyDescent="0.2">
      <c r="A7" s="240" t="s">
        <v>35</v>
      </c>
      <c r="B7" s="240"/>
      <c r="C7" s="240"/>
      <c r="D7" s="240"/>
      <c r="E7" s="240"/>
    </row>
    <row r="8" spans="1:6" s="34" customFormat="1" ht="15" x14ac:dyDescent="0.25">
      <c r="A8" s="38"/>
    </row>
    <row r="9" spans="1:6" s="64" customFormat="1" ht="14.25" customHeight="1" x14ac:dyDescent="0.2">
      <c r="A9" s="246" t="s">
        <v>36</v>
      </c>
      <c r="B9" s="246"/>
      <c r="C9" s="246"/>
      <c r="D9" s="246"/>
      <c r="E9" s="246"/>
      <c r="F9" s="246"/>
    </row>
    <row r="10" spans="1:6" s="65" customFormat="1" ht="39.950000000000003" customHeight="1" x14ac:dyDescent="0.2">
      <c r="A10" s="247" t="s">
        <v>37</v>
      </c>
      <c r="B10" s="247"/>
      <c r="C10" s="247"/>
      <c r="D10" s="247"/>
      <c r="E10" s="247"/>
      <c r="F10" s="247"/>
    </row>
    <row r="11" spans="1:6" s="34" customFormat="1" ht="18" customHeight="1" x14ac:dyDescent="0.2">
      <c r="A11" s="175"/>
      <c r="B11" s="176" t="s">
        <v>38</v>
      </c>
      <c r="C11" s="176" t="s">
        <v>310</v>
      </c>
      <c r="D11" s="176" t="s">
        <v>39</v>
      </c>
      <c r="E11" s="176" t="s">
        <v>40</v>
      </c>
      <c r="F11" s="176" t="s">
        <v>41</v>
      </c>
    </row>
    <row r="12" spans="1:6" s="38" customFormat="1" ht="18" hidden="1" customHeight="1" x14ac:dyDescent="0.25">
      <c r="A12" s="66"/>
      <c r="B12" s="67">
        <v>10</v>
      </c>
      <c r="C12" s="67">
        <v>20</v>
      </c>
      <c r="D12" s="67">
        <v>40</v>
      </c>
      <c r="E12" s="67">
        <v>60</v>
      </c>
      <c r="F12" s="67">
        <v>100</v>
      </c>
    </row>
    <row r="13" spans="1:6" s="34" customFormat="1" ht="57" x14ac:dyDescent="0.2">
      <c r="A13" s="66" t="s">
        <v>42</v>
      </c>
      <c r="B13" s="68" t="s">
        <v>43</v>
      </c>
      <c r="C13" s="68" t="s">
        <v>44</v>
      </c>
      <c r="D13" s="68" t="s">
        <v>45</v>
      </c>
      <c r="E13" s="68" t="s">
        <v>46</v>
      </c>
      <c r="F13" s="68" t="s">
        <v>47</v>
      </c>
    </row>
    <row r="14" spans="1:6" s="34" customFormat="1" ht="57" hidden="1" x14ac:dyDescent="0.2">
      <c r="A14" s="66" t="s">
        <v>48</v>
      </c>
      <c r="B14" s="68" t="s">
        <v>49</v>
      </c>
      <c r="C14" s="68" t="s">
        <v>50</v>
      </c>
      <c r="D14" s="68" t="s">
        <v>51</v>
      </c>
      <c r="E14" s="68" t="s">
        <v>52</v>
      </c>
      <c r="F14" s="68" t="s">
        <v>53</v>
      </c>
    </row>
    <row r="15" spans="1:6" s="34" customFormat="1" ht="30" hidden="1" x14ac:dyDescent="0.2">
      <c r="A15" s="66" t="s">
        <v>54</v>
      </c>
      <c r="B15" s="68" t="s">
        <v>55</v>
      </c>
      <c r="C15" s="68" t="s">
        <v>56</v>
      </c>
      <c r="D15" s="68" t="s">
        <v>57</v>
      </c>
      <c r="E15" s="68" t="s">
        <v>58</v>
      </c>
      <c r="F15" s="68" t="s">
        <v>59</v>
      </c>
    </row>
    <row r="16" spans="1:6" s="34" customFormat="1" ht="30" hidden="1" x14ac:dyDescent="0.2">
      <c r="A16" s="66" t="s">
        <v>60</v>
      </c>
      <c r="B16" s="68" t="s">
        <v>55</v>
      </c>
      <c r="C16" s="68" t="s">
        <v>38</v>
      </c>
      <c r="D16" s="68" t="s">
        <v>61</v>
      </c>
      <c r="E16" s="68" t="s">
        <v>62</v>
      </c>
      <c r="F16" s="68" t="s">
        <v>63</v>
      </c>
    </row>
    <row r="17" spans="1:6" s="34" customFormat="1" ht="30" hidden="1" x14ac:dyDescent="0.2">
      <c r="A17" s="66" t="s">
        <v>64</v>
      </c>
      <c r="B17" s="68" t="s">
        <v>55</v>
      </c>
      <c r="C17" s="68" t="s">
        <v>56</v>
      </c>
      <c r="D17" s="68" t="s">
        <v>57</v>
      </c>
      <c r="E17" s="68" t="s">
        <v>65</v>
      </c>
      <c r="F17" s="68" t="s">
        <v>66</v>
      </c>
    </row>
    <row r="18" spans="1:6" s="34" customFormat="1" ht="28.5" hidden="1" x14ac:dyDescent="0.2">
      <c r="A18" s="66" t="s">
        <v>67</v>
      </c>
      <c r="B18" s="68" t="s">
        <v>68</v>
      </c>
      <c r="C18" s="68" t="s">
        <v>69</v>
      </c>
      <c r="D18" s="68" t="s">
        <v>70</v>
      </c>
      <c r="E18" s="68" t="s">
        <v>71</v>
      </c>
      <c r="F18" s="68" t="s">
        <v>72</v>
      </c>
    </row>
    <row r="19" spans="1:6" s="34" customFormat="1" ht="28.5" hidden="1" x14ac:dyDescent="0.2">
      <c r="A19" s="66" t="s">
        <v>73</v>
      </c>
      <c r="B19" s="68" t="s">
        <v>74</v>
      </c>
      <c r="C19" s="68" t="s">
        <v>75</v>
      </c>
      <c r="D19" s="68" t="s">
        <v>76</v>
      </c>
      <c r="E19" s="68" t="s">
        <v>77</v>
      </c>
      <c r="F19" s="68" t="s">
        <v>78</v>
      </c>
    </row>
    <row r="20" spans="1:6" s="34" customFormat="1" ht="57" hidden="1" x14ac:dyDescent="0.2">
      <c r="A20" s="66" t="s">
        <v>79</v>
      </c>
      <c r="B20" s="68" t="s">
        <v>80</v>
      </c>
      <c r="C20" s="69" t="s">
        <v>81</v>
      </c>
      <c r="D20" s="69" t="s">
        <v>82</v>
      </c>
      <c r="E20" s="69" t="s">
        <v>83</v>
      </c>
      <c r="F20" s="69" t="s">
        <v>84</v>
      </c>
    </row>
    <row r="21" spans="1:6" s="34" customFormat="1" ht="30" hidden="1" x14ac:dyDescent="0.2">
      <c r="A21" s="66" t="s">
        <v>85</v>
      </c>
      <c r="B21" s="68" t="s">
        <v>86</v>
      </c>
      <c r="C21" s="68" t="s">
        <v>87</v>
      </c>
      <c r="D21" s="68" t="s">
        <v>88</v>
      </c>
      <c r="E21" s="68" t="s">
        <v>89</v>
      </c>
      <c r="F21" s="68" t="s">
        <v>90</v>
      </c>
    </row>
    <row r="22" spans="1:6" s="34" customFormat="1" ht="28.5" hidden="1" x14ac:dyDescent="0.2">
      <c r="A22" s="66" t="s">
        <v>91</v>
      </c>
      <c r="B22" s="68" t="s">
        <v>92</v>
      </c>
      <c r="C22" s="68" t="s">
        <v>93</v>
      </c>
      <c r="D22" s="68" t="s">
        <v>94</v>
      </c>
      <c r="E22" s="68" t="s">
        <v>95</v>
      </c>
      <c r="F22" s="68" t="s">
        <v>96</v>
      </c>
    </row>
    <row r="23" spans="1:6" s="34" customFormat="1" ht="42.75" hidden="1" x14ac:dyDescent="0.2">
      <c r="A23" s="66" t="s">
        <v>97</v>
      </c>
      <c r="B23" s="68" t="s">
        <v>98</v>
      </c>
      <c r="C23" s="68" t="s">
        <v>99</v>
      </c>
      <c r="D23" s="68" t="s">
        <v>100</v>
      </c>
      <c r="E23" s="68" t="s">
        <v>101</v>
      </c>
      <c r="F23" s="68" t="s">
        <v>102</v>
      </c>
    </row>
    <row r="24" spans="1:6" s="34" customFormat="1" ht="42.75" hidden="1" x14ac:dyDescent="0.2">
      <c r="A24" s="66" t="s">
        <v>103</v>
      </c>
      <c r="B24" s="68" t="s">
        <v>104</v>
      </c>
      <c r="C24" s="68" t="s">
        <v>105</v>
      </c>
      <c r="D24" s="68" t="s">
        <v>106</v>
      </c>
      <c r="E24" s="68" t="s">
        <v>107</v>
      </c>
      <c r="F24" s="68" t="s">
        <v>108</v>
      </c>
    </row>
    <row r="25" spans="1:6" s="34" customFormat="1" ht="85.5" hidden="1" x14ac:dyDescent="0.2">
      <c r="A25" s="66" t="s">
        <v>109</v>
      </c>
      <c r="B25" s="70" t="s">
        <v>110</v>
      </c>
      <c r="C25" s="68" t="s">
        <v>111</v>
      </c>
      <c r="D25" s="70" t="s">
        <v>112</v>
      </c>
      <c r="E25" s="68" t="s">
        <v>113</v>
      </c>
      <c r="F25" s="68" t="s">
        <v>114</v>
      </c>
    </row>
    <row r="26" spans="1:6" s="34" customFormat="1" ht="28.5" hidden="1" x14ac:dyDescent="0.2">
      <c r="A26" s="66" t="s">
        <v>115</v>
      </c>
      <c r="B26" s="68" t="s">
        <v>116</v>
      </c>
      <c r="C26" s="68" t="s">
        <v>117</v>
      </c>
      <c r="D26" s="68" t="s">
        <v>118</v>
      </c>
      <c r="E26" s="68" t="s">
        <v>119</v>
      </c>
      <c r="F26" s="68" t="s">
        <v>120</v>
      </c>
    </row>
    <row r="27" spans="1:6" s="34" customFormat="1" ht="71.25" hidden="1" x14ac:dyDescent="0.2">
      <c r="A27" s="66" t="s">
        <v>121</v>
      </c>
      <c r="B27" s="68" t="s">
        <v>122</v>
      </c>
      <c r="C27" s="68" t="s">
        <v>123</v>
      </c>
      <c r="D27" s="68" t="s">
        <v>124</v>
      </c>
      <c r="E27" s="68" t="s">
        <v>125</v>
      </c>
      <c r="F27" s="68" t="s">
        <v>126</v>
      </c>
    </row>
    <row r="28" spans="1:6" s="34" customFormat="1" ht="18" customHeight="1" x14ac:dyDescent="0.2"/>
    <row r="29" spans="1:6" s="71" customFormat="1" ht="15.75" customHeight="1" x14ac:dyDescent="0.2">
      <c r="A29" s="249" t="s">
        <v>127</v>
      </c>
      <c r="B29" s="249"/>
      <c r="C29" s="249"/>
      <c r="D29" s="249"/>
      <c r="E29" s="177"/>
      <c r="F29" s="177"/>
    </row>
    <row r="30" spans="1:6" s="65" customFormat="1" ht="39.950000000000003" customHeight="1" x14ac:dyDescent="0.2">
      <c r="A30" s="250" t="s">
        <v>128</v>
      </c>
      <c r="B30" s="250"/>
      <c r="C30" s="250"/>
      <c r="D30" s="250"/>
      <c r="E30" s="178"/>
      <c r="F30" s="178"/>
    </row>
    <row r="31" spans="1:6" s="34" customFormat="1" ht="15" customHeight="1" x14ac:dyDescent="0.2">
      <c r="A31" s="179" t="s">
        <v>129</v>
      </c>
      <c r="B31" s="248" t="s">
        <v>130</v>
      </c>
      <c r="C31" s="248"/>
      <c r="D31" s="179" t="s">
        <v>131</v>
      </c>
      <c r="F31" s="73"/>
    </row>
    <row r="32" spans="1:6" s="34" customFormat="1" ht="15" customHeight="1" x14ac:dyDescent="0.2">
      <c r="A32" s="180" t="s">
        <v>132</v>
      </c>
      <c r="B32" s="244" t="s">
        <v>133</v>
      </c>
      <c r="C32" s="244"/>
      <c r="D32" s="181">
        <v>0.9</v>
      </c>
      <c r="F32" s="73"/>
    </row>
    <row r="33" spans="1:6" s="34" customFormat="1" ht="15" customHeight="1" x14ac:dyDescent="0.2">
      <c r="A33" s="180" t="s">
        <v>134</v>
      </c>
      <c r="B33" s="244" t="s">
        <v>135</v>
      </c>
      <c r="C33" s="244"/>
      <c r="D33" s="181">
        <v>0.6</v>
      </c>
      <c r="F33" s="73"/>
    </row>
    <row r="34" spans="1:6" s="34" customFormat="1" ht="15" customHeight="1" x14ac:dyDescent="0.2">
      <c r="A34" s="180" t="s">
        <v>136</v>
      </c>
      <c r="B34" s="244" t="s">
        <v>137</v>
      </c>
      <c r="C34" s="244"/>
      <c r="D34" s="181">
        <v>0.3</v>
      </c>
      <c r="F34" s="73"/>
    </row>
    <row r="35" spans="1:6" s="34" customFormat="1" ht="15" customHeight="1" x14ac:dyDescent="0.2">
      <c r="A35" s="180" t="s">
        <v>138</v>
      </c>
      <c r="B35" s="244" t="s">
        <v>139</v>
      </c>
      <c r="C35" s="244"/>
      <c r="D35" s="181">
        <v>0.15</v>
      </c>
      <c r="F35" s="73"/>
    </row>
    <row r="36" spans="1:6" s="34" customFormat="1" ht="15" customHeight="1" x14ac:dyDescent="0.2">
      <c r="A36" s="180" t="s">
        <v>140</v>
      </c>
      <c r="B36" s="244" t="s">
        <v>141</v>
      </c>
      <c r="C36" s="244"/>
      <c r="D36" s="182">
        <v>7.4999999999999997E-2</v>
      </c>
      <c r="F36" s="73"/>
    </row>
    <row r="37" spans="1:6" s="34" customFormat="1" ht="15" x14ac:dyDescent="0.2">
      <c r="A37" s="76"/>
      <c r="B37" s="76"/>
      <c r="C37" s="77"/>
      <c r="F37" s="73"/>
    </row>
    <row r="38" spans="1:6" s="78" customFormat="1" ht="15.75" customHeight="1" x14ac:dyDescent="0.2">
      <c r="A38" s="245" t="s">
        <v>142</v>
      </c>
      <c r="B38" s="245"/>
      <c r="C38" s="245"/>
      <c r="D38" s="245"/>
      <c r="E38" s="245"/>
      <c r="F38" s="245"/>
    </row>
    <row r="39" spans="1:6" s="34" customFormat="1" ht="39.950000000000003" customHeight="1" x14ac:dyDescent="0.2">
      <c r="A39" s="241" t="s">
        <v>143</v>
      </c>
      <c r="B39" s="241"/>
      <c r="C39" s="241"/>
      <c r="D39" s="241"/>
      <c r="E39" s="241"/>
      <c r="F39" s="241"/>
    </row>
    <row r="40" spans="1:6" s="34" customFormat="1" ht="15" customHeight="1" x14ac:dyDescent="0.2">
      <c r="A40" s="72" t="s">
        <v>144</v>
      </c>
      <c r="B40" s="242" t="s">
        <v>130</v>
      </c>
      <c r="C40" s="242"/>
      <c r="D40" s="72" t="s">
        <v>131</v>
      </c>
      <c r="F40" s="73"/>
    </row>
    <row r="41" spans="1:6" s="34" customFormat="1" ht="15" customHeight="1" x14ac:dyDescent="0.2">
      <c r="A41" s="74" t="s">
        <v>145</v>
      </c>
      <c r="B41" s="243" t="s">
        <v>146</v>
      </c>
      <c r="C41" s="243"/>
      <c r="D41" s="75">
        <v>0.2</v>
      </c>
      <c r="F41" s="73"/>
    </row>
    <row r="42" spans="1:6" s="34" customFormat="1" ht="15" customHeight="1" x14ac:dyDescent="0.2">
      <c r="A42" s="74" t="s">
        <v>147</v>
      </c>
      <c r="B42" s="243" t="s">
        <v>148</v>
      </c>
      <c r="C42" s="243"/>
      <c r="D42" s="75">
        <v>0.4</v>
      </c>
      <c r="F42" s="73"/>
    </row>
    <row r="43" spans="1:6" s="34" customFormat="1" ht="15" customHeight="1" x14ac:dyDescent="0.2">
      <c r="A43" s="74" t="s">
        <v>149</v>
      </c>
      <c r="B43" s="243" t="s">
        <v>150</v>
      </c>
      <c r="C43" s="243"/>
      <c r="D43" s="75">
        <v>0.65</v>
      </c>
      <c r="F43" s="73"/>
    </row>
    <row r="44" spans="1:6" s="34" customFormat="1" ht="15" customHeight="1" x14ac:dyDescent="0.2">
      <c r="A44" s="74" t="s">
        <v>151</v>
      </c>
      <c r="B44" s="243" t="s">
        <v>152</v>
      </c>
      <c r="C44" s="243"/>
      <c r="D44" s="75">
        <v>0.8</v>
      </c>
      <c r="F44" s="73"/>
    </row>
    <row r="45" spans="1:6" s="34" customFormat="1" ht="15" customHeight="1" x14ac:dyDescent="0.2">
      <c r="A45" s="74" t="s">
        <v>153</v>
      </c>
      <c r="B45" s="243" t="s">
        <v>154</v>
      </c>
      <c r="C45" s="243"/>
      <c r="D45" s="75">
        <v>0.9</v>
      </c>
      <c r="F45" s="73"/>
    </row>
    <row r="46" spans="1:6" s="34" customFormat="1" ht="14.25" x14ac:dyDescent="0.2">
      <c r="F46" s="73"/>
    </row>
    <row r="47" spans="1:6" s="34" customFormat="1" ht="15.75" customHeight="1" x14ac:dyDescent="0.2">
      <c r="A47" s="253" t="s">
        <v>155</v>
      </c>
      <c r="B47" s="253"/>
      <c r="C47" s="253"/>
      <c r="D47" s="254" t="s">
        <v>156</v>
      </c>
      <c r="E47" s="254"/>
      <c r="F47" s="254"/>
    </row>
    <row r="48" spans="1:6" s="79" customFormat="1" ht="39.950000000000003" customHeight="1" x14ac:dyDescent="0.2">
      <c r="A48" s="251" t="s">
        <v>157</v>
      </c>
      <c r="B48" s="251"/>
      <c r="C48" s="251"/>
      <c r="D48" s="252" t="s">
        <v>158</v>
      </c>
      <c r="E48" s="252"/>
      <c r="F48" s="252"/>
    </row>
    <row r="49" spans="1:6" s="34" customFormat="1" ht="15" x14ac:dyDescent="0.25">
      <c r="A49" s="80" t="s">
        <v>159</v>
      </c>
      <c r="B49" s="81" t="s">
        <v>131</v>
      </c>
      <c r="D49" s="80" t="s">
        <v>160</v>
      </c>
      <c r="E49" s="81" t="s">
        <v>131</v>
      </c>
    </row>
    <row r="50" spans="1:6" s="34" customFormat="1" ht="15" x14ac:dyDescent="0.2">
      <c r="A50" s="82" t="s">
        <v>161</v>
      </c>
      <c r="B50" s="83" t="s">
        <v>162</v>
      </c>
      <c r="D50" s="82" t="s">
        <v>163</v>
      </c>
      <c r="E50" s="83" t="s">
        <v>164</v>
      </c>
    </row>
    <row r="51" spans="1:6" s="34" customFormat="1" ht="15" x14ac:dyDescent="0.2">
      <c r="A51" s="82" t="s">
        <v>165</v>
      </c>
      <c r="B51" s="83" t="s">
        <v>166</v>
      </c>
      <c r="C51" s="35">
        <v>50</v>
      </c>
      <c r="D51" s="82" t="s">
        <v>167</v>
      </c>
      <c r="E51" s="83" t="s">
        <v>168</v>
      </c>
      <c r="F51" s="35">
        <v>20</v>
      </c>
    </row>
    <row r="52" spans="1:6" s="34" customFormat="1" ht="15" x14ac:dyDescent="0.2">
      <c r="A52" s="82" t="s">
        <v>61</v>
      </c>
      <c r="B52" s="83" t="s">
        <v>169</v>
      </c>
      <c r="C52" s="35">
        <v>30</v>
      </c>
      <c r="D52" s="82" t="s">
        <v>170</v>
      </c>
      <c r="E52" s="83" t="s">
        <v>171</v>
      </c>
      <c r="F52" s="35">
        <v>10</v>
      </c>
    </row>
    <row r="53" spans="1:6" s="34" customFormat="1" ht="15" x14ac:dyDescent="0.2">
      <c r="A53" s="82" t="s">
        <v>87</v>
      </c>
      <c r="B53" s="83" t="s">
        <v>168</v>
      </c>
      <c r="C53" s="35">
        <v>20</v>
      </c>
      <c r="D53" s="82" t="s">
        <v>172</v>
      </c>
      <c r="E53" s="83" t="s">
        <v>173</v>
      </c>
      <c r="F53" s="35">
        <v>5</v>
      </c>
    </row>
    <row r="54" spans="1:6" s="34" customFormat="1" ht="15" x14ac:dyDescent="0.2">
      <c r="A54" s="82" t="s">
        <v>174</v>
      </c>
      <c r="B54" s="83" t="s">
        <v>175</v>
      </c>
      <c r="C54" s="35">
        <v>10</v>
      </c>
      <c r="D54" s="82" t="s">
        <v>176</v>
      </c>
      <c r="E54" s="83" t="s">
        <v>177</v>
      </c>
      <c r="F54" s="35">
        <v>2.5</v>
      </c>
    </row>
    <row r="55" spans="1:6" s="34" customFormat="1" ht="14.25" x14ac:dyDescent="0.2">
      <c r="F55" s="73"/>
    </row>
    <row r="56" spans="1:6" s="34" customFormat="1" ht="14.25" x14ac:dyDescent="0.2"/>
    <row r="57" spans="1:6" s="34" customFormat="1" ht="15" x14ac:dyDescent="0.25">
      <c r="F57" s="38"/>
    </row>
    <row r="58" spans="1:6" s="34" customFormat="1" ht="14.25" x14ac:dyDescent="0.2"/>
    <row r="59" spans="1:6" s="34" customFormat="1" ht="14.25" x14ac:dyDescent="0.2"/>
    <row r="60" spans="1:6" s="34" customFormat="1" ht="14.25" x14ac:dyDescent="0.2">
      <c r="A60" s="34" t="s">
        <v>178</v>
      </c>
      <c r="B60" s="84">
        <v>10</v>
      </c>
      <c r="C60" s="84">
        <v>20</v>
      </c>
      <c r="D60" s="84">
        <v>40</v>
      </c>
      <c r="E60" s="84">
        <v>60</v>
      </c>
      <c r="F60" s="84">
        <v>100</v>
      </c>
    </row>
    <row r="61" spans="1:6" s="34" customFormat="1" ht="14.25" x14ac:dyDescent="0.2">
      <c r="A61" s="84">
        <v>90</v>
      </c>
      <c r="B61" s="85">
        <f t="shared" ref="B61:F65" si="0">B$60*$A61/100</f>
        <v>9</v>
      </c>
      <c r="C61" s="78">
        <f t="shared" si="0"/>
        <v>18</v>
      </c>
      <c r="D61" s="86">
        <f t="shared" si="0"/>
        <v>36</v>
      </c>
      <c r="E61" s="87">
        <f t="shared" si="0"/>
        <v>54</v>
      </c>
      <c r="F61" s="87">
        <f t="shared" si="0"/>
        <v>90</v>
      </c>
    </row>
    <row r="62" spans="1:6" s="34" customFormat="1" ht="14.25" x14ac:dyDescent="0.2">
      <c r="A62" s="84">
        <v>60</v>
      </c>
      <c r="B62" s="85">
        <f t="shared" si="0"/>
        <v>6</v>
      </c>
      <c r="C62" s="78">
        <f t="shared" si="0"/>
        <v>12</v>
      </c>
      <c r="D62" s="88">
        <f t="shared" si="0"/>
        <v>24</v>
      </c>
      <c r="E62" s="86">
        <f t="shared" si="0"/>
        <v>36</v>
      </c>
      <c r="F62" s="87">
        <f t="shared" si="0"/>
        <v>60</v>
      </c>
    </row>
    <row r="63" spans="1:6" s="34" customFormat="1" ht="14.25" x14ac:dyDescent="0.2">
      <c r="A63" s="84">
        <v>40</v>
      </c>
      <c r="B63" s="85">
        <f t="shared" si="0"/>
        <v>4</v>
      </c>
      <c r="C63" s="85">
        <f t="shared" si="0"/>
        <v>8</v>
      </c>
      <c r="D63" s="78">
        <f t="shared" si="0"/>
        <v>16</v>
      </c>
      <c r="E63" s="88">
        <f t="shared" si="0"/>
        <v>24</v>
      </c>
      <c r="F63" s="86">
        <f t="shared" si="0"/>
        <v>40</v>
      </c>
    </row>
    <row r="64" spans="1:6" s="34" customFormat="1" ht="14.25" x14ac:dyDescent="0.2">
      <c r="A64" s="84">
        <v>20</v>
      </c>
      <c r="B64" s="85">
        <f t="shared" si="0"/>
        <v>2</v>
      </c>
      <c r="C64" s="85">
        <f t="shared" si="0"/>
        <v>4</v>
      </c>
      <c r="D64" s="85">
        <f t="shared" si="0"/>
        <v>8</v>
      </c>
      <c r="E64" s="78">
        <f t="shared" si="0"/>
        <v>12</v>
      </c>
      <c r="F64" s="88">
        <f t="shared" si="0"/>
        <v>20</v>
      </c>
    </row>
    <row r="65" spans="1:6" s="34" customFormat="1" ht="14.25" x14ac:dyDescent="0.2">
      <c r="A65" s="84">
        <v>10</v>
      </c>
      <c r="B65" s="85">
        <f t="shared" si="0"/>
        <v>1</v>
      </c>
      <c r="C65" s="85">
        <f t="shared" si="0"/>
        <v>2</v>
      </c>
      <c r="D65" s="85">
        <f t="shared" si="0"/>
        <v>4</v>
      </c>
      <c r="E65" s="85">
        <f t="shared" si="0"/>
        <v>6</v>
      </c>
      <c r="F65" s="85">
        <f t="shared" si="0"/>
        <v>10</v>
      </c>
    </row>
    <row r="66" spans="1:6" s="34" customFormat="1" ht="14.25" x14ac:dyDescent="0.2"/>
    <row r="67" spans="1:6" s="34" customFormat="1" ht="14.25" x14ac:dyDescent="0.2">
      <c r="A67" s="34" t="s">
        <v>179</v>
      </c>
      <c r="B67" s="84">
        <v>10</v>
      </c>
      <c r="C67" s="84">
        <v>20</v>
      </c>
      <c r="D67" s="84">
        <v>40</v>
      </c>
      <c r="E67" s="84">
        <v>60</v>
      </c>
      <c r="F67" s="84">
        <v>100</v>
      </c>
    </row>
    <row r="68" spans="1:6" s="34" customFormat="1" ht="14.25" x14ac:dyDescent="0.2">
      <c r="A68" s="84">
        <f>90*0.2</f>
        <v>18</v>
      </c>
      <c r="B68" s="85">
        <f t="shared" ref="B68:F72" si="1">B$60*$A68/100</f>
        <v>1.8</v>
      </c>
      <c r="C68" s="78">
        <f t="shared" si="1"/>
        <v>3.6</v>
      </c>
      <c r="D68" s="86">
        <f t="shared" si="1"/>
        <v>7.2</v>
      </c>
      <c r="E68" s="87">
        <f t="shared" si="1"/>
        <v>10.8</v>
      </c>
      <c r="F68" s="87">
        <f t="shared" si="1"/>
        <v>18</v>
      </c>
    </row>
    <row r="69" spans="1:6" s="34" customFormat="1" ht="14.25" x14ac:dyDescent="0.2">
      <c r="A69" s="84">
        <f>60*0.2</f>
        <v>12</v>
      </c>
      <c r="B69" s="85">
        <f t="shared" si="1"/>
        <v>1.2</v>
      </c>
      <c r="C69" s="78">
        <f t="shared" si="1"/>
        <v>2.4</v>
      </c>
      <c r="D69" s="88">
        <f t="shared" si="1"/>
        <v>4.8</v>
      </c>
      <c r="E69" s="86">
        <f t="shared" si="1"/>
        <v>7.2</v>
      </c>
      <c r="F69" s="87">
        <f t="shared" si="1"/>
        <v>12</v>
      </c>
    </row>
    <row r="70" spans="1:6" s="34" customFormat="1" ht="14.25" x14ac:dyDescent="0.2">
      <c r="A70" s="84">
        <f>40*0.2</f>
        <v>8</v>
      </c>
      <c r="B70" s="85">
        <f t="shared" si="1"/>
        <v>0.8</v>
      </c>
      <c r="C70" s="85">
        <f t="shared" si="1"/>
        <v>1.6</v>
      </c>
      <c r="D70" s="78">
        <f t="shared" si="1"/>
        <v>3.2</v>
      </c>
      <c r="E70" s="88">
        <f t="shared" si="1"/>
        <v>4.8</v>
      </c>
      <c r="F70" s="86">
        <f t="shared" si="1"/>
        <v>8</v>
      </c>
    </row>
    <row r="71" spans="1:6" s="34" customFormat="1" ht="14.25" x14ac:dyDescent="0.2">
      <c r="A71" s="84">
        <f>20*0.2</f>
        <v>4</v>
      </c>
      <c r="B71" s="85">
        <f t="shared" si="1"/>
        <v>0.4</v>
      </c>
      <c r="C71" s="85">
        <f t="shared" si="1"/>
        <v>0.8</v>
      </c>
      <c r="D71" s="85">
        <f t="shared" si="1"/>
        <v>1.6</v>
      </c>
      <c r="E71" s="78">
        <f t="shared" si="1"/>
        <v>2.4</v>
      </c>
      <c r="F71" s="88">
        <f t="shared" si="1"/>
        <v>4</v>
      </c>
    </row>
    <row r="72" spans="1:6" s="34" customFormat="1" ht="14.25" x14ac:dyDescent="0.2">
      <c r="A72" s="84">
        <f>10*0.2</f>
        <v>2</v>
      </c>
      <c r="B72" s="85">
        <f t="shared" si="1"/>
        <v>0.2</v>
      </c>
      <c r="C72" s="85">
        <f t="shared" si="1"/>
        <v>0.4</v>
      </c>
      <c r="D72" s="85">
        <f t="shared" si="1"/>
        <v>0.8</v>
      </c>
      <c r="E72" s="85">
        <f t="shared" si="1"/>
        <v>1.2</v>
      </c>
      <c r="F72" s="85">
        <f t="shared" si="1"/>
        <v>2</v>
      </c>
    </row>
    <row r="73" spans="1:6" s="34" customFormat="1" ht="14.25" x14ac:dyDescent="0.2"/>
    <row r="74" spans="1:6" s="34" customFormat="1" ht="14.25" x14ac:dyDescent="0.2">
      <c r="A74" s="34" t="s">
        <v>180</v>
      </c>
      <c r="B74" s="84">
        <v>10</v>
      </c>
      <c r="C74" s="84">
        <v>20</v>
      </c>
      <c r="D74" s="84">
        <v>40</v>
      </c>
      <c r="E74" s="84">
        <v>60</v>
      </c>
      <c r="F74" s="84">
        <v>100</v>
      </c>
    </row>
    <row r="75" spans="1:6" s="34" customFormat="1" ht="14.25" x14ac:dyDescent="0.2">
      <c r="A75" s="84">
        <f>90*0.4</f>
        <v>36</v>
      </c>
      <c r="B75" s="85">
        <f t="shared" ref="B75:F79" si="2">B$60*$A75/100</f>
        <v>3.6</v>
      </c>
      <c r="C75" s="78">
        <f t="shared" si="2"/>
        <v>7.2</v>
      </c>
      <c r="D75" s="86">
        <f t="shared" si="2"/>
        <v>14.4</v>
      </c>
      <c r="E75" s="87">
        <f t="shared" si="2"/>
        <v>21.6</v>
      </c>
      <c r="F75" s="87">
        <f t="shared" si="2"/>
        <v>36</v>
      </c>
    </row>
    <row r="76" spans="1:6" s="34" customFormat="1" ht="14.25" x14ac:dyDescent="0.2">
      <c r="A76" s="84">
        <f>60*0.4</f>
        <v>24</v>
      </c>
      <c r="B76" s="85">
        <f t="shared" si="2"/>
        <v>2.4</v>
      </c>
      <c r="C76" s="78">
        <f t="shared" si="2"/>
        <v>4.8</v>
      </c>
      <c r="D76" s="88">
        <f t="shared" si="2"/>
        <v>9.6</v>
      </c>
      <c r="E76" s="86">
        <f t="shared" si="2"/>
        <v>14.4</v>
      </c>
      <c r="F76" s="87">
        <f t="shared" si="2"/>
        <v>24</v>
      </c>
    </row>
    <row r="77" spans="1:6" s="34" customFormat="1" ht="14.25" x14ac:dyDescent="0.2">
      <c r="A77" s="84">
        <f>40*0.4</f>
        <v>16</v>
      </c>
      <c r="B77" s="85">
        <f t="shared" si="2"/>
        <v>1.6</v>
      </c>
      <c r="C77" s="85">
        <f t="shared" si="2"/>
        <v>3.2</v>
      </c>
      <c r="D77" s="78">
        <f t="shared" si="2"/>
        <v>6.4</v>
      </c>
      <c r="E77" s="88">
        <f t="shared" si="2"/>
        <v>9.6</v>
      </c>
      <c r="F77" s="86">
        <f t="shared" si="2"/>
        <v>16</v>
      </c>
    </row>
    <row r="78" spans="1:6" s="34" customFormat="1" ht="14.25" x14ac:dyDescent="0.2">
      <c r="A78" s="84">
        <f>20*0.4</f>
        <v>8</v>
      </c>
      <c r="B78" s="85">
        <f t="shared" si="2"/>
        <v>0.8</v>
      </c>
      <c r="C78" s="85">
        <f t="shared" si="2"/>
        <v>1.6</v>
      </c>
      <c r="D78" s="85">
        <f t="shared" si="2"/>
        <v>3.2</v>
      </c>
      <c r="E78" s="78">
        <f t="shared" si="2"/>
        <v>4.8</v>
      </c>
      <c r="F78" s="88">
        <f t="shared" si="2"/>
        <v>8</v>
      </c>
    </row>
    <row r="79" spans="1:6" s="34" customFormat="1" ht="14.25" x14ac:dyDescent="0.2">
      <c r="A79" s="84">
        <f>10*0.4</f>
        <v>4</v>
      </c>
      <c r="B79" s="85">
        <f t="shared" si="2"/>
        <v>0.4</v>
      </c>
      <c r="C79" s="85">
        <f t="shared" si="2"/>
        <v>0.8</v>
      </c>
      <c r="D79" s="85">
        <f t="shared" si="2"/>
        <v>1.6</v>
      </c>
      <c r="E79" s="85">
        <f t="shared" si="2"/>
        <v>2.4</v>
      </c>
      <c r="F79" s="85">
        <f t="shared" si="2"/>
        <v>4</v>
      </c>
    </row>
    <row r="80" spans="1:6" s="34" customFormat="1" ht="14.25" x14ac:dyDescent="0.2"/>
    <row r="81" spans="1:6" s="34" customFormat="1" ht="14.25" x14ac:dyDescent="0.2">
      <c r="A81" s="34" t="s">
        <v>181</v>
      </c>
      <c r="B81" s="84">
        <v>10</v>
      </c>
      <c r="C81" s="84">
        <v>20</v>
      </c>
      <c r="D81" s="84">
        <v>40</v>
      </c>
      <c r="E81" s="84">
        <v>60</v>
      </c>
      <c r="F81" s="84">
        <v>100</v>
      </c>
    </row>
    <row r="82" spans="1:6" s="34" customFormat="1" ht="14.25" x14ac:dyDescent="0.2">
      <c r="A82" s="84">
        <f>90*0.65</f>
        <v>58.5</v>
      </c>
      <c r="B82" s="85">
        <f t="shared" ref="B82:F86" si="3">B$60*$A82/100</f>
        <v>5.85</v>
      </c>
      <c r="C82" s="78">
        <f t="shared" si="3"/>
        <v>11.7</v>
      </c>
      <c r="D82" s="86">
        <f t="shared" si="3"/>
        <v>23.4</v>
      </c>
      <c r="E82" s="87">
        <f t="shared" si="3"/>
        <v>35.1</v>
      </c>
      <c r="F82" s="87">
        <f t="shared" si="3"/>
        <v>58.5</v>
      </c>
    </row>
    <row r="83" spans="1:6" s="34" customFormat="1" ht="14.25" x14ac:dyDescent="0.2">
      <c r="A83" s="84">
        <f>60*0.65</f>
        <v>39</v>
      </c>
      <c r="B83" s="85">
        <f t="shared" si="3"/>
        <v>3.9</v>
      </c>
      <c r="C83" s="78">
        <f t="shared" si="3"/>
        <v>7.8</v>
      </c>
      <c r="D83" s="88">
        <f t="shared" si="3"/>
        <v>15.6</v>
      </c>
      <c r="E83" s="86">
        <f t="shared" si="3"/>
        <v>23.4</v>
      </c>
      <c r="F83" s="87">
        <f t="shared" si="3"/>
        <v>39</v>
      </c>
    </row>
    <row r="84" spans="1:6" s="34" customFormat="1" ht="14.25" x14ac:dyDescent="0.2">
      <c r="A84" s="84">
        <f>40*0.65</f>
        <v>26</v>
      </c>
      <c r="B84" s="85">
        <f t="shared" si="3"/>
        <v>2.6</v>
      </c>
      <c r="C84" s="85">
        <f t="shared" si="3"/>
        <v>5.2</v>
      </c>
      <c r="D84" s="78">
        <f t="shared" si="3"/>
        <v>10.4</v>
      </c>
      <c r="E84" s="88">
        <f t="shared" si="3"/>
        <v>15.6</v>
      </c>
      <c r="F84" s="86">
        <f t="shared" si="3"/>
        <v>26</v>
      </c>
    </row>
    <row r="85" spans="1:6" s="34" customFormat="1" ht="14.25" x14ac:dyDescent="0.2">
      <c r="A85" s="84">
        <f>20*0.65</f>
        <v>13</v>
      </c>
      <c r="B85" s="85">
        <f t="shared" si="3"/>
        <v>1.3</v>
      </c>
      <c r="C85" s="85">
        <f t="shared" si="3"/>
        <v>2.6</v>
      </c>
      <c r="D85" s="85">
        <f t="shared" si="3"/>
        <v>5.2</v>
      </c>
      <c r="E85" s="78">
        <f t="shared" si="3"/>
        <v>7.8</v>
      </c>
      <c r="F85" s="88">
        <f t="shared" si="3"/>
        <v>13</v>
      </c>
    </row>
    <row r="86" spans="1:6" s="34" customFormat="1" ht="14.25" x14ac:dyDescent="0.2">
      <c r="A86" s="84">
        <f>10*0.65</f>
        <v>6.5</v>
      </c>
      <c r="B86" s="85">
        <f t="shared" si="3"/>
        <v>0.65</v>
      </c>
      <c r="C86" s="85">
        <f t="shared" si="3"/>
        <v>1.3</v>
      </c>
      <c r="D86" s="85">
        <f t="shared" si="3"/>
        <v>2.6</v>
      </c>
      <c r="E86" s="85">
        <f t="shared" si="3"/>
        <v>3.9</v>
      </c>
      <c r="F86" s="85">
        <f t="shared" si="3"/>
        <v>6.5</v>
      </c>
    </row>
    <row r="87" spans="1:6" s="34" customFormat="1" ht="14.25" x14ac:dyDescent="0.2"/>
    <row r="88" spans="1:6" s="34" customFormat="1" ht="14.25" x14ac:dyDescent="0.2">
      <c r="A88" s="34" t="s">
        <v>182</v>
      </c>
      <c r="B88" s="84">
        <v>10</v>
      </c>
      <c r="C88" s="84">
        <v>20</v>
      </c>
      <c r="D88" s="84">
        <v>40</v>
      </c>
      <c r="E88" s="84">
        <v>60</v>
      </c>
      <c r="F88" s="84">
        <v>100</v>
      </c>
    </row>
    <row r="89" spans="1:6" s="34" customFormat="1" ht="14.25" x14ac:dyDescent="0.2">
      <c r="A89" s="84">
        <f>90*0.8</f>
        <v>72</v>
      </c>
      <c r="B89" s="85">
        <f t="shared" ref="B89:F93" si="4">B$60*$A89/100</f>
        <v>7.2</v>
      </c>
      <c r="C89" s="78">
        <f t="shared" si="4"/>
        <v>14.4</v>
      </c>
      <c r="D89" s="86">
        <f t="shared" si="4"/>
        <v>28.8</v>
      </c>
      <c r="E89" s="87">
        <f t="shared" si="4"/>
        <v>43.2</v>
      </c>
      <c r="F89" s="87">
        <f t="shared" si="4"/>
        <v>72</v>
      </c>
    </row>
    <row r="90" spans="1:6" ht="14.25" x14ac:dyDescent="0.2">
      <c r="A90" s="84">
        <f>60*0.8</f>
        <v>48</v>
      </c>
      <c r="B90" s="85">
        <f t="shared" si="4"/>
        <v>4.8</v>
      </c>
      <c r="C90" s="78">
        <f t="shared" si="4"/>
        <v>9.6</v>
      </c>
      <c r="D90" s="88">
        <f t="shared" si="4"/>
        <v>19.2</v>
      </c>
      <c r="E90" s="86">
        <f t="shared" si="4"/>
        <v>28.8</v>
      </c>
      <c r="F90" s="87">
        <f t="shared" si="4"/>
        <v>48</v>
      </c>
    </row>
    <row r="91" spans="1:6" ht="14.25" x14ac:dyDescent="0.2">
      <c r="A91" s="84">
        <f>40*0.8</f>
        <v>32</v>
      </c>
      <c r="B91" s="85">
        <f t="shared" si="4"/>
        <v>3.2</v>
      </c>
      <c r="C91" s="85">
        <f t="shared" si="4"/>
        <v>6.4</v>
      </c>
      <c r="D91" s="78">
        <f t="shared" si="4"/>
        <v>12.8</v>
      </c>
      <c r="E91" s="88">
        <f t="shared" si="4"/>
        <v>19.2</v>
      </c>
      <c r="F91" s="86">
        <f t="shared" si="4"/>
        <v>32</v>
      </c>
    </row>
    <row r="92" spans="1:6" ht="14.25" x14ac:dyDescent="0.2">
      <c r="A92" s="84">
        <f>20*0.8</f>
        <v>16</v>
      </c>
      <c r="B92" s="85">
        <f t="shared" si="4"/>
        <v>1.6</v>
      </c>
      <c r="C92" s="85">
        <f t="shared" si="4"/>
        <v>3.2</v>
      </c>
      <c r="D92" s="85">
        <f t="shared" si="4"/>
        <v>6.4</v>
      </c>
      <c r="E92" s="78">
        <f t="shared" si="4"/>
        <v>9.6</v>
      </c>
      <c r="F92" s="88">
        <f t="shared" si="4"/>
        <v>16</v>
      </c>
    </row>
    <row r="93" spans="1:6" ht="14.25" x14ac:dyDescent="0.2">
      <c r="A93" s="84">
        <f>10*0.8</f>
        <v>8</v>
      </c>
      <c r="B93" s="85">
        <f t="shared" si="4"/>
        <v>0.8</v>
      </c>
      <c r="C93" s="85">
        <f t="shared" si="4"/>
        <v>1.6</v>
      </c>
      <c r="D93" s="85">
        <f t="shared" si="4"/>
        <v>3.2</v>
      </c>
      <c r="E93" s="85">
        <f t="shared" si="4"/>
        <v>4.8</v>
      </c>
      <c r="F93" s="85">
        <f t="shared" si="4"/>
        <v>8</v>
      </c>
    </row>
    <row r="95" spans="1:6" ht="14.25" x14ac:dyDescent="0.2">
      <c r="A95" s="34" t="s">
        <v>183</v>
      </c>
      <c r="B95" s="84">
        <v>10</v>
      </c>
      <c r="C95" s="84">
        <v>20</v>
      </c>
      <c r="D95" s="84">
        <v>40</v>
      </c>
      <c r="E95" s="84">
        <v>60</v>
      </c>
      <c r="F95" s="84">
        <v>100</v>
      </c>
    </row>
    <row r="96" spans="1:6" ht="14.25" x14ac:dyDescent="0.2">
      <c r="A96" s="84">
        <f>90*0.9</f>
        <v>81</v>
      </c>
      <c r="B96" s="85">
        <f t="shared" ref="B96:F100" si="5">B$60*$A96/100</f>
        <v>8.1</v>
      </c>
      <c r="C96" s="78">
        <f t="shared" si="5"/>
        <v>16.2</v>
      </c>
      <c r="D96" s="86">
        <f t="shared" si="5"/>
        <v>32.4</v>
      </c>
      <c r="E96" s="87">
        <f t="shared" si="5"/>
        <v>48.6</v>
      </c>
      <c r="F96" s="87">
        <f t="shared" si="5"/>
        <v>81</v>
      </c>
    </row>
    <row r="97" spans="1:6" ht="14.25" x14ac:dyDescent="0.2">
      <c r="A97" s="84">
        <f>60*0.9</f>
        <v>54</v>
      </c>
      <c r="B97" s="85">
        <f t="shared" si="5"/>
        <v>5.4</v>
      </c>
      <c r="C97" s="78">
        <f t="shared" si="5"/>
        <v>10.8</v>
      </c>
      <c r="D97" s="88">
        <f t="shared" si="5"/>
        <v>21.6</v>
      </c>
      <c r="E97" s="86">
        <f t="shared" si="5"/>
        <v>32.4</v>
      </c>
      <c r="F97" s="87">
        <f t="shared" si="5"/>
        <v>54</v>
      </c>
    </row>
    <row r="98" spans="1:6" ht="14.25" x14ac:dyDescent="0.2">
      <c r="A98" s="84">
        <f>40*0.9</f>
        <v>36</v>
      </c>
      <c r="B98" s="85">
        <f t="shared" si="5"/>
        <v>3.6</v>
      </c>
      <c r="C98" s="85">
        <f t="shared" si="5"/>
        <v>7.2</v>
      </c>
      <c r="D98" s="78">
        <f t="shared" si="5"/>
        <v>14.4</v>
      </c>
      <c r="E98" s="88">
        <f t="shared" si="5"/>
        <v>21.6</v>
      </c>
      <c r="F98" s="86">
        <f t="shared" si="5"/>
        <v>36</v>
      </c>
    </row>
    <row r="99" spans="1:6" ht="14.25" x14ac:dyDescent="0.2">
      <c r="A99" s="84">
        <f>20*0.9</f>
        <v>18</v>
      </c>
      <c r="B99" s="85">
        <f t="shared" si="5"/>
        <v>1.8</v>
      </c>
      <c r="C99" s="85">
        <f t="shared" si="5"/>
        <v>3.6</v>
      </c>
      <c r="D99" s="85">
        <f t="shared" si="5"/>
        <v>7.2</v>
      </c>
      <c r="E99" s="78">
        <f t="shared" si="5"/>
        <v>10.8</v>
      </c>
      <c r="F99" s="88">
        <f t="shared" si="5"/>
        <v>18</v>
      </c>
    </row>
    <row r="100" spans="1:6" ht="14.25" x14ac:dyDescent="0.2">
      <c r="A100" s="84">
        <f>10*0.9</f>
        <v>9</v>
      </c>
      <c r="B100" s="85">
        <f t="shared" si="5"/>
        <v>0.9</v>
      </c>
      <c r="C100" s="85">
        <f t="shared" si="5"/>
        <v>1.8</v>
      </c>
      <c r="D100" s="85">
        <f t="shared" si="5"/>
        <v>3.6</v>
      </c>
      <c r="E100" s="85">
        <f t="shared" si="5"/>
        <v>5.4</v>
      </c>
      <c r="F100" s="85">
        <f t="shared" si="5"/>
        <v>9</v>
      </c>
    </row>
  </sheetData>
  <sheetProtection selectLockedCells="1"/>
  <mergeCells count="23">
    <mergeCell ref="A48:C48"/>
    <mergeCell ref="D48:F48"/>
    <mergeCell ref="B44:C44"/>
    <mergeCell ref="B42:C42"/>
    <mergeCell ref="B43:C43"/>
    <mergeCell ref="B45:C45"/>
    <mergeCell ref="A47:C47"/>
    <mergeCell ref="D47:F47"/>
    <mergeCell ref="A7:E7"/>
    <mergeCell ref="A39:F39"/>
    <mergeCell ref="B40:C40"/>
    <mergeCell ref="B41:C41"/>
    <mergeCell ref="B33:C33"/>
    <mergeCell ref="B34:C34"/>
    <mergeCell ref="B35:C35"/>
    <mergeCell ref="B36:C36"/>
    <mergeCell ref="A38:F38"/>
    <mergeCell ref="B32:C32"/>
    <mergeCell ref="A9:F9"/>
    <mergeCell ref="A10:F10"/>
    <mergeCell ref="B31:C31"/>
    <mergeCell ref="A29:D29"/>
    <mergeCell ref="A30:D30"/>
  </mergeCells>
  <printOptions horizontalCentered="1"/>
  <pageMargins left="0.39370078740157483" right="0.39370078740157483" top="0.39370078740157483" bottom="0.78740157480314965" header="0.51181102362204722" footer="0"/>
  <pageSetup paperSize="9" scale="61" firstPageNumber="0" fitToHeight="2" orientation="landscape" r:id="rId1"/>
  <headerFooter scaleWithDoc="0" alignWithMargins="0">
    <oddFooter>&amp;R&amp;G</oddFooter>
  </headerFooter>
  <rowBreaks count="1" manualBreakCount="1">
    <brk id="28" max="16383" man="1"/>
  </rowBreaks>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8193" r:id="rId5" name="Button 4">
              <controlPr defaultSize="0" print="0" autoFill="0" autoLine="0" autoPict="0" macro="[0]!Module1.Return_to_beginning">
                <anchor moveWithCells="1" sizeWithCells="1">
                  <from>
                    <xdr:col>4</xdr:col>
                    <xdr:colOff>2552700</xdr:colOff>
                    <xdr:row>0</xdr:row>
                    <xdr:rowOff>104775</xdr:rowOff>
                  </from>
                  <to>
                    <xdr:col>5</xdr:col>
                    <xdr:colOff>1352550</xdr:colOff>
                    <xdr:row>2</xdr:row>
                    <xdr:rowOff>57150</xdr:rowOff>
                  </to>
                </anchor>
              </controlPr>
            </control>
          </mc:Choice>
        </mc:AlternateContent>
        <mc:AlternateContent xmlns:mc="http://schemas.openxmlformats.org/markup-compatibility/2006">
          <mc:Choice Requires="x14">
            <control shapeId="8195" r:id="rId6" name="Button 6">
              <controlPr defaultSize="0" print="0" autoFill="0" autoLine="0" autoPict="0" macro="[0]!Module3.Goto_Inherent_risk_register">
                <anchor moveWithCells="1" sizeWithCells="1">
                  <from>
                    <xdr:col>3</xdr:col>
                    <xdr:colOff>2333625</xdr:colOff>
                    <xdr:row>0</xdr:row>
                    <xdr:rowOff>114300</xdr:rowOff>
                  </from>
                  <to>
                    <xdr:col>4</xdr:col>
                    <xdr:colOff>1133475</xdr:colOff>
                    <xdr:row>2</xdr:row>
                    <xdr:rowOff>104775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pageSetUpPr fitToPage="1"/>
  </sheetPr>
  <dimension ref="A1:T166"/>
  <sheetViews>
    <sheetView view="pageBreakPreview" topLeftCell="E7" zoomScale="80" zoomScaleNormal="85" zoomScaleSheetLayoutView="80" zoomScalePageLayoutView="55" workbookViewId="0">
      <selection activeCell="M10" sqref="M10"/>
    </sheetView>
  </sheetViews>
  <sheetFormatPr defaultRowHeight="18" x14ac:dyDescent="0.25"/>
  <cols>
    <col min="1" max="1" width="10.7109375" style="203" customWidth="1"/>
    <col min="2" max="2" width="38.85546875" style="196" customWidth="1"/>
    <col min="3" max="3" width="28.5703125" style="196" customWidth="1"/>
    <col min="4" max="4" width="40.7109375" style="196" customWidth="1"/>
    <col min="5" max="5" width="30.7109375" style="196" customWidth="1"/>
    <col min="6" max="6" width="12.85546875" style="197" bestFit="1" customWidth="1"/>
    <col min="7" max="7" width="12" style="198" hidden="1" customWidth="1"/>
    <col min="8" max="8" width="15.5703125" style="197" customWidth="1"/>
    <col min="9" max="9" width="9.140625" style="199" hidden="1" customWidth="1"/>
    <col min="10" max="10" width="18.7109375" style="200" hidden="1" customWidth="1"/>
    <col min="11" max="11" width="4.28515625" style="198" hidden="1" customWidth="1"/>
    <col min="12" max="12" width="49.140625" style="196" customWidth="1"/>
    <col min="13" max="13" width="19" style="196" customWidth="1"/>
    <col min="14" max="14" width="4.7109375" style="199" hidden="1" customWidth="1"/>
    <col min="15" max="15" width="15.42578125" style="201" hidden="1" customWidth="1"/>
    <col min="16" max="16" width="4.42578125" style="198" hidden="1" customWidth="1"/>
    <col min="17" max="17" width="24.7109375" style="196" customWidth="1"/>
    <col min="18" max="18" width="37.140625" style="196" bestFit="1" customWidth="1"/>
    <col min="19" max="19" width="18.5703125" style="196" customWidth="1"/>
    <col min="20" max="20" width="9.7109375" style="196" customWidth="1"/>
    <col min="21" max="30" width="9.140625" style="196" customWidth="1"/>
    <col min="31" max="16384" width="9.140625" style="196"/>
  </cols>
  <sheetData>
    <row r="1" spans="1:20" hidden="1" x14ac:dyDescent="0.25">
      <c r="A1" s="194"/>
      <c r="B1" s="195" t="str">
        <f>Beginning!$G$1</f>
        <v>Company Name</v>
      </c>
      <c r="L1" s="195"/>
    </row>
    <row r="2" spans="1:20" ht="18.75" hidden="1" x14ac:dyDescent="0.3">
      <c r="A2" s="194"/>
      <c r="B2" s="195" t="str">
        <f>Beginning!$G$2</f>
        <v>Enterprise Risk Management</v>
      </c>
      <c r="L2" s="195"/>
      <c r="S2" s="202"/>
    </row>
    <row r="3" spans="1:20" hidden="1" x14ac:dyDescent="0.25">
      <c r="A3" s="194"/>
      <c r="B3" s="195" t="str">
        <f>Beginning!$G$3</f>
        <v>Overall Risk Assessment</v>
      </c>
      <c r="L3" s="195"/>
    </row>
    <row r="4" spans="1:20" hidden="1" x14ac:dyDescent="0.25">
      <c r="A4" s="194"/>
      <c r="B4" s="195" t="str">
        <f>Beginning!$G$4</f>
        <v>Risk register as at Date</v>
      </c>
      <c r="L4" s="195"/>
    </row>
    <row r="5" spans="1:20" hidden="1" x14ac:dyDescent="0.25">
      <c r="A5" s="194"/>
      <c r="B5" s="195" t="s">
        <v>9</v>
      </c>
      <c r="L5" s="195"/>
    </row>
    <row r="6" spans="1:20" hidden="1" x14ac:dyDescent="0.25"/>
    <row r="7" spans="1:20" s="206" customFormat="1" ht="38.25" customHeight="1" x14ac:dyDescent="0.2">
      <c r="A7" s="255" t="s">
        <v>17</v>
      </c>
      <c r="B7" s="255" t="s">
        <v>27</v>
      </c>
      <c r="C7" s="257" t="s">
        <v>189</v>
      </c>
      <c r="D7" s="255" t="s">
        <v>190</v>
      </c>
      <c r="E7" s="255" t="s">
        <v>18</v>
      </c>
      <c r="F7" s="204" t="s">
        <v>284</v>
      </c>
      <c r="G7" s="205"/>
      <c r="H7" s="204" t="s">
        <v>286</v>
      </c>
      <c r="I7" s="262"/>
      <c r="J7" s="255" t="s">
        <v>19</v>
      </c>
      <c r="K7" s="264"/>
      <c r="L7" s="255" t="s">
        <v>20</v>
      </c>
      <c r="M7" s="255" t="s">
        <v>21</v>
      </c>
      <c r="N7" s="262"/>
      <c r="O7" s="255" t="s">
        <v>22</v>
      </c>
      <c r="P7" s="264"/>
      <c r="Q7" s="255" t="s">
        <v>23</v>
      </c>
      <c r="R7" s="255" t="s">
        <v>304</v>
      </c>
      <c r="S7" s="255" t="s">
        <v>24</v>
      </c>
      <c r="T7" s="255" t="s">
        <v>25</v>
      </c>
    </row>
    <row r="8" spans="1:20" s="206" customFormat="1" x14ac:dyDescent="0.2">
      <c r="A8" s="256"/>
      <c r="B8" s="256"/>
      <c r="C8" s="258"/>
      <c r="D8" s="256"/>
      <c r="E8" s="256"/>
      <c r="F8" s="259" t="s">
        <v>285</v>
      </c>
      <c r="G8" s="260"/>
      <c r="H8" s="261"/>
      <c r="I8" s="263"/>
      <c r="J8" s="256"/>
      <c r="K8" s="265"/>
      <c r="L8" s="256"/>
      <c r="M8" s="256"/>
      <c r="N8" s="263"/>
      <c r="O8" s="256"/>
      <c r="P8" s="265"/>
      <c r="Q8" s="256"/>
      <c r="R8" s="256"/>
      <c r="S8" s="256"/>
      <c r="T8" s="256"/>
    </row>
    <row r="9" spans="1:20" s="217" customFormat="1" x14ac:dyDescent="0.2">
      <c r="A9" s="207">
        <v>1</v>
      </c>
      <c r="B9" s="208"/>
      <c r="C9" s="209"/>
      <c r="D9" s="209"/>
      <c r="E9" s="208"/>
      <c r="F9" s="210"/>
      <c r="G9" s="211"/>
      <c r="H9" s="210"/>
      <c r="I9" s="212"/>
      <c r="J9" s="213"/>
      <c r="K9" s="214"/>
      <c r="L9" s="209"/>
      <c r="M9" s="208"/>
      <c r="N9" s="215"/>
      <c r="O9" s="213"/>
      <c r="P9" s="214"/>
      <c r="Q9" s="209"/>
      <c r="R9" s="209"/>
      <c r="S9" s="209"/>
      <c r="T9" s="216"/>
    </row>
    <row r="10" spans="1:20" s="217" customFormat="1" x14ac:dyDescent="0.2">
      <c r="A10" s="207">
        <v>2</v>
      </c>
      <c r="B10" s="208"/>
      <c r="C10" s="209"/>
      <c r="D10" s="209"/>
      <c r="E10" s="208"/>
      <c r="F10" s="210"/>
      <c r="G10" s="211"/>
      <c r="H10" s="210"/>
      <c r="I10" s="212"/>
      <c r="J10" s="213"/>
      <c r="K10" s="214"/>
      <c r="L10" s="209"/>
      <c r="M10" s="208"/>
      <c r="N10" s="215"/>
      <c r="O10" s="213"/>
      <c r="P10" s="214"/>
      <c r="Q10" s="209"/>
      <c r="R10" s="209"/>
      <c r="S10" s="209"/>
      <c r="T10" s="216"/>
    </row>
    <row r="11" spans="1:20" s="217" customFormat="1" x14ac:dyDescent="0.2">
      <c r="A11" s="207">
        <v>3</v>
      </c>
      <c r="B11" s="208"/>
      <c r="C11" s="209"/>
      <c r="D11" s="209"/>
      <c r="E11" s="208"/>
      <c r="F11" s="210"/>
      <c r="G11" s="211"/>
      <c r="H11" s="210"/>
      <c r="I11" s="212"/>
      <c r="J11" s="213"/>
      <c r="K11" s="214"/>
      <c r="L11" s="209"/>
      <c r="M11" s="208"/>
      <c r="N11" s="215"/>
      <c r="O11" s="213"/>
      <c r="P11" s="214"/>
      <c r="Q11" s="209"/>
      <c r="R11" s="209"/>
      <c r="S11" s="209"/>
      <c r="T11" s="216"/>
    </row>
    <row r="12" spans="1:20" s="217" customFormat="1" x14ac:dyDescent="0.2">
      <c r="A12" s="207">
        <v>4</v>
      </c>
      <c r="B12" s="208"/>
      <c r="C12" s="209"/>
      <c r="D12" s="209"/>
      <c r="E12" s="208"/>
      <c r="F12" s="210"/>
      <c r="G12" s="211"/>
      <c r="H12" s="210"/>
      <c r="I12" s="212"/>
      <c r="J12" s="213"/>
      <c r="K12" s="214"/>
      <c r="L12" s="209"/>
      <c r="M12" s="208"/>
      <c r="N12" s="215"/>
      <c r="O12" s="213"/>
      <c r="P12" s="214"/>
      <c r="Q12" s="209"/>
      <c r="R12" s="209"/>
      <c r="S12" s="209"/>
      <c r="T12" s="216"/>
    </row>
    <row r="13" spans="1:20" s="217" customFormat="1" x14ac:dyDescent="0.2">
      <c r="A13" s="207">
        <v>5</v>
      </c>
      <c r="B13" s="208"/>
      <c r="C13" s="209"/>
      <c r="D13" s="209"/>
      <c r="E13" s="208"/>
      <c r="F13" s="210"/>
      <c r="G13" s="211"/>
      <c r="H13" s="210"/>
      <c r="I13" s="212"/>
      <c r="J13" s="213"/>
      <c r="K13" s="214"/>
      <c r="L13" s="209"/>
      <c r="M13" s="208"/>
      <c r="N13" s="215"/>
      <c r="O13" s="213"/>
      <c r="P13" s="214"/>
      <c r="Q13" s="209"/>
      <c r="R13" s="209"/>
      <c r="S13" s="209"/>
      <c r="T13" s="209"/>
    </row>
    <row r="14" spans="1:20" s="217" customFormat="1" x14ac:dyDescent="0.2">
      <c r="A14" s="207">
        <v>6</v>
      </c>
      <c r="B14" s="208"/>
      <c r="C14" s="209"/>
      <c r="D14" s="209"/>
      <c r="E14" s="208"/>
      <c r="F14" s="210"/>
      <c r="G14" s="211"/>
      <c r="H14" s="210"/>
      <c r="I14" s="212"/>
      <c r="J14" s="213"/>
      <c r="K14" s="214"/>
      <c r="L14" s="209"/>
      <c r="M14" s="208"/>
      <c r="N14" s="215"/>
      <c r="O14" s="213"/>
      <c r="P14" s="214"/>
      <c r="Q14" s="209"/>
      <c r="R14" s="209"/>
      <c r="S14" s="209"/>
      <c r="T14" s="209"/>
    </row>
    <row r="15" spans="1:20" s="217" customFormat="1" x14ac:dyDescent="0.2">
      <c r="A15" s="207">
        <v>7</v>
      </c>
      <c r="B15" s="208"/>
      <c r="C15" s="209"/>
      <c r="D15" s="209"/>
      <c r="E15" s="208"/>
      <c r="F15" s="210"/>
      <c r="G15" s="211"/>
      <c r="H15" s="210"/>
      <c r="I15" s="212"/>
      <c r="J15" s="213"/>
      <c r="K15" s="214"/>
      <c r="L15" s="209"/>
      <c r="M15" s="208"/>
      <c r="N15" s="215"/>
      <c r="O15" s="213"/>
      <c r="P15" s="214"/>
      <c r="Q15" s="209"/>
      <c r="R15" s="209"/>
      <c r="S15" s="209"/>
      <c r="T15" s="216"/>
    </row>
    <row r="16" spans="1:20" s="217" customFormat="1" x14ac:dyDescent="0.2">
      <c r="A16" s="207">
        <v>8</v>
      </c>
      <c r="B16" s="208"/>
      <c r="C16" s="209"/>
      <c r="D16" s="209"/>
      <c r="E16" s="208"/>
      <c r="F16" s="210"/>
      <c r="G16" s="211"/>
      <c r="H16" s="210"/>
      <c r="I16" s="212"/>
      <c r="J16" s="213"/>
      <c r="K16" s="214"/>
      <c r="L16" s="209"/>
      <c r="M16" s="208"/>
      <c r="N16" s="215"/>
      <c r="O16" s="213"/>
      <c r="P16" s="214"/>
      <c r="Q16" s="209"/>
      <c r="R16" s="209"/>
      <c r="S16" s="209"/>
      <c r="T16" s="216"/>
    </row>
    <row r="17" spans="1:20" s="217" customFormat="1" x14ac:dyDescent="0.2">
      <c r="A17" s="207">
        <v>9</v>
      </c>
      <c r="B17" s="208"/>
      <c r="C17" s="209"/>
      <c r="D17" s="209"/>
      <c r="E17" s="208"/>
      <c r="F17" s="210"/>
      <c r="G17" s="211"/>
      <c r="H17" s="210"/>
      <c r="I17" s="212"/>
      <c r="J17" s="213"/>
      <c r="K17" s="214"/>
      <c r="L17" s="209"/>
      <c r="M17" s="208"/>
      <c r="N17" s="215"/>
      <c r="O17" s="213"/>
      <c r="P17" s="214"/>
      <c r="Q17" s="209"/>
      <c r="R17" s="209"/>
      <c r="S17" s="209"/>
      <c r="T17" s="216"/>
    </row>
    <row r="18" spans="1:20" s="223" customFormat="1" x14ac:dyDescent="0.2">
      <c r="A18" s="207">
        <v>10</v>
      </c>
      <c r="B18" s="218"/>
      <c r="C18" s="209"/>
      <c r="D18" s="209"/>
      <c r="E18" s="208"/>
      <c r="F18" s="219"/>
      <c r="G18" s="220"/>
      <c r="H18" s="219"/>
      <c r="I18" s="221"/>
      <c r="J18" s="213"/>
      <c r="K18" s="220"/>
      <c r="L18" s="209"/>
      <c r="M18" s="218"/>
      <c r="N18" s="221"/>
      <c r="O18" s="213"/>
      <c r="P18" s="220"/>
      <c r="Q18" s="209"/>
      <c r="R18" s="209"/>
      <c r="S18" s="218"/>
      <c r="T18" s="222"/>
    </row>
    <row r="19" spans="1:20" s="217" customFormat="1" x14ac:dyDescent="0.2">
      <c r="A19" s="207">
        <v>11</v>
      </c>
      <c r="B19" s="208"/>
      <c r="C19" s="209"/>
      <c r="D19" s="209"/>
      <c r="E19" s="208"/>
      <c r="F19" s="210"/>
      <c r="G19" s="211"/>
      <c r="H19" s="210"/>
      <c r="I19" s="212"/>
      <c r="J19" s="213"/>
      <c r="K19" s="214"/>
      <c r="L19" s="209"/>
      <c r="M19" s="208"/>
      <c r="N19" s="215"/>
      <c r="O19" s="213"/>
      <c r="P19" s="214"/>
      <c r="Q19" s="209"/>
      <c r="R19" s="209"/>
      <c r="S19" s="209"/>
      <c r="T19" s="216"/>
    </row>
    <row r="20" spans="1:20" s="217" customFormat="1" x14ac:dyDescent="0.2">
      <c r="A20" s="207">
        <v>12</v>
      </c>
      <c r="B20" s="208"/>
      <c r="C20" s="209"/>
      <c r="D20" s="209"/>
      <c r="E20" s="208"/>
      <c r="F20" s="210"/>
      <c r="G20" s="211"/>
      <c r="H20" s="210"/>
      <c r="I20" s="212"/>
      <c r="J20" s="213"/>
      <c r="K20" s="214"/>
      <c r="L20" s="209"/>
      <c r="M20" s="208"/>
      <c r="N20" s="215"/>
      <c r="O20" s="213"/>
      <c r="P20" s="214"/>
      <c r="Q20" s="209"/>
      <c r="R20" s="209"/>
      <c r="S20" s="209"/>
      <c r="T20" s="209"/>
    </row>
    <row r="21" spans="1:20" s="217" customFormat="1" x14ac:dyDescent="0.2">
      <c r="A21" s="207">
        <v>13</v>
      </c>
      <c r="B21" s="208"/>
      <c r="C21" s="209"/>
      <c r="D21" s="209"/>
      <c r="E21" s="208"/>
      <c r="F21" s="210"/>
      <c r="G21" s="211"/>
      <c r="H21" s="210"/>
      <c r="I21" s="212"/>
      <c r="J21" s="213"/>
      <c r="K21" s="214"/>
      <c r="L21" s="209"/>
      <c r="M21" s="208"/>
      <c r="N21" s="215"/>
      <c r="O21" s="213"/>
      <c r="P21" s="214"/>
      <c r="Q21" s="209"/>
      <c r="R21" s="209"/>
      <c r="S21" s="209"/>
      <c r="T21" s="209"/>
    </row>
    <row r="22" spans="1:20" s="217" customFormat="1" x14ac:dyDescent="0.2">
      <c r="A22" s="207">
        <v>14</v>
      </c>
      <c r="B22" s="208"/>
      <c r="C22" s="209"/>
      <c r="D22" s="209"/>
      <c r="E22" s="208"/>
      <c r="F22" s="210"/>
      <c r="G22" s="211"/>
      <c r="H22" s="210"/>
      <c r="I22" s="212"/>
      <c r="J22" s="213"/>
      <c r="K22" s="214"/>
      <c r="L22" s="209"/>
      <c r="M22" s="208"/>
      <c r="N22" s="215"/>
      <c r="O22" s="213"/>
      <c r="P22" s="214"/>
      <c r="Q22" s="209"/>
      <c r="R22" s="209"/>
      <c r="S22" s="209"/>
      <c r="T22" s="209"/>
    </row>
    <row r="23" spans="1:20" s="217" customFormat="1" x14ac:dyDescent="0.2">
      <c r="A23" s="207">
        <v>15</v>
      </c>
      <c r="B23" s="208"/>
      <c r="C23" s="209"/>
      <c r="D23" s="208"/>
      <c r="E23" s="208"/>
      <c r="F23" s="210"/>
      <c r="G23" s="211"/>
      <c r="H23" s="210"/>
      <c r="I23" s="212"/>
      <c r="J23" s="213"/>
      <c r="K23" s="214"/>
      <c r="L23" s="209"/>
      <c r="M23" s="208"/>
      <c r="N23" s="215"/>
      <c r="O23" s="213"/>
      <c r="P23" s="214"/>
      <c r="Q23" s="209"/>
      <c r="R23" s="209"/>
      <c r="S23" s="209"/>
      <c r="T23" s="209"/>
    </row>
    <row r="24" spans="1:20" s="217" customFormat="1" x14ac:dyDescent="0.2">
      <c r="A24" s="207">
        <v>16</v>
      </c>
      <c r="B24" s="208"/>
      <c r="C24" s="209"/>
      <c r="D24" s="218"/>
      <c r="E24" s="218"/>
      <c r="F24" s="210"/>
      <c r="G24" s="211"/>
      <c r="H24" s="210"/>
      <c r="I24" s="212"/>
      <c r="J24" s="213"/>
      <c r="K24" s="214"/>
      <c r="L24" s="218"/>
      <c r="M24" s="208"/>
      <c r="N24" s="215"/>
      <c r="O24" s="213"/>
      <c r="P24" s="214"/>
      <c r="Q24" s="209"/>
      <c r="R24" s="209"/>
      <c r="S24" s="209"/>
      <c r="T24" s="216"/>
    </row>
    <row r="25" spans="1:20" s="217" customFormat="1" x14ac:dyDescent="0.2">
      <c r="A25" s="207">
        <v>17</v>
      </c>
      <c r="B25" s="208"/>
      <c r="C25" s="209"/>
      <c r="D25" s="209"/>
      <c r="E25" s="208"/>
      <c r="F25" s="210"/>
      <c r="G25" s="211"/>
      <c r="H25" s="210"/>
      <c r="I25" s="212"/>
      <c r="J25" s="213"/>
      <c r="K25" s="214"/>
      <c r="L25" s="209"/>
      <c r="M25" s="208"/>
      <c r="N25" s="215"/>
      <c r="O25" s="213"/>
      <c r="P25" s="214"/>
      <c r="Q25" s="209"/>
      <c r="R25" s="209"/>
      <c r="S25" s="209"/>
      <c r="T25" s="216"/>
    </row>
    <row r="26" spans="1:20" s="217" customFormat="1" x14ac:dyDescent="0.2">
      <c r="A26" s="207">
        <v>18</v>
      </c>
      <c r="B26" s="208"/>
      <c r="C26" s="209"/>
      <c r="D26" s="208"/>
      <c r="E26" s="208"/>
      <c r="F26" s="210"/>
      <c r="G26" s="211"/>
      <c r="H26" s="210"/>
      <c r="I26" s="212"/>
      <c r="J26" s="213"/>
      <c r="K26" s="214"/>
      <c r="L26" s="209"/>
      <c r="M26" s="208"/>
      <c r="N26" s="215"/>
      <c r="O26" s="213"/>
      <c r="P26" s="214"/>
      <c r="Q26" s="209"/>
      <c r="R26" s="209"/>
      <c r="S26" s="209"/>
      <c r="T26" s="216"/>
    </row>
    <row r="27" spans="1:20" s="217" customFormat="1" x14ac:dyDescent="0.2">
      <c r="A27" s="207">
        <v>19</v>
      </c>
      <c r="B27" s="208"/>
      <c r="C27" s="209"/>
      <c r="D27" s="209"/>
      <c r="E27" s="208"/>
      <c r="F27" s="210"/>
      <c r="G27" s="211"/>
      <c r="H27" s="210"/>
      <c r="I27" s="212"/>
      <c r="J27" s="213"/>
      <c r="K27" s="214"/>
      <c r="L27" s="209"/>
      <c r="M27" s="208"/>
      <c r="N27" s="215"/>
      <c r="O27" s="213"/>
      <c r="P27" s="214"/>
      <c r="Q27" s="209"/>
      <c r="R27" s="209"/>
      <c r="S27" s="209"/>
      <c r="T27" s="216"/>
    </row>
    <row r="28" spans="1:20" s="217" customFormat="1" x14ac:dyDescent="0.2">
      <c r="A28" s="207">
        <v>20</v>
      </c>
      <c r="B28" s="208"/>
      <c r="C28" s="209"/>
      <c r="D28" s="209"/>
      <c r="E28" s="208"/>
      <c r="F28" s="210"/>
      <c r="G28" s="211"/>
      <c r="H28" s="210"/>
      <c r="I28" s="212"/>
      <c r="J28" s="213"/>
      <c r="K28" s="214"/>
      <c r="L28" s="209"/>
      <c r="M28" s="208"/>
      <c r="N28" s="215"/>
      <c r="O28" s="213"/>
      <c r="P28" s="214"/>
      <c r="Q28" s="209"/>
      <c r="R28" s="209"/>
      <c r="S28" s="209"/>
      <c r="T28" s="216"/>
    </row>
    <row r="29" spans="1:20" s="217" customFormat="1" x14ac:dyDescent="0.2">
      <c r="A29" s="207">
        <v>21</v>
      </c>
      <c r="B29" s="208"/>
      <c r="C29" s="209"/>
      <c r="D29" s="208"/>
      <c r="E29" s="208"/>
      <c r="F29" s="210"/>
      <c r="G29" s="211"/>
      <c r="H29" s="210"/>
      <c r="I29" s="212"/>
      <c r="J29" s="213"/>
      <c r="K29" s="214"/>
      <c r="L29" s="209"/>
      <c r="M29" s="208"/>
      <c r="N29" s="215"/>
      <c r="O29" s="213"/>
      <c r="P29" s="214"/>
      <c r="Q29" s="209"/>
      <c r="R29" s="209"/>
      <c r="S29" s="209"/>
      <c r="T29" s="216"/>
    </row>
    <row r="30" spans="1:20" s="217" customFormat="1" x14ac:dyDescent="0.2">
      <c r="A30" s="207">
        <v>22</v>
      </c>
      <c r="B30" s="208"/>
      <c r="C30" s="209"/>
      <c r="D30" s="209"/>
      <c r="E30" s="208"/>
      <c r="F30" s="210"/>
      <c r="G30" s="211"/>
      <c r="H30" s="210"/>
      <c r="I30" s="212"/>
      <c r="J30" s="213"/>
      <c r="K30" s="214"/>
      <c r="L30" s="209"/>
      <c r="M30" s="209"/>
      <c r="N30" s="215"/>
      <c r="O30" s="213"/>
      <c r="P30" s="214"/>
      <c r="Q30" s="209"/>
      <c r="R30" s="209"/>
      <c r="S30" s="209"/>
      <c r="T30" s="216"/>
    </row>
    <row r="31" spans="1:20" s="217" customFormat="1" x14ac:dyDescent="0.2">
      <c r="A31" s="207">
        <v>23</v>
      </c>
      <c r="B31" s="208"/>
      <c r="C31" s="209"/>
      <c r="D31" s="209"/>
      <c r="E31" s="208"/>
      <c r="F31" s="210"/>
      <c r="G31" s="211"/>
      <c r="H31" s="210"/>
      <c r="I31" s="212"/>
      <c r="J31" s="213"/>
      <c r="K31" s="214"/>
      <c r="L31" s="209"/>
      <c r="M31" s="209"/>
      <c r="N31" s="215"/>
      <c r="O31" s="213"/>
      <c r="P31" s="214"/>
      <c r="Q31" s="209"/>
      <c r="R31" s="209"/>
      <c r="S31" s="209"/>
      <c r="T31" s="216"/>
    </row>
    <row r="32" spans="1:20" s="217" customFormat="1" x14ac:dyDescent="0.2">
      <c r="A32" s="207">
        <v>24</v>
      </c>
      <c r="B32" s="208"/>
      <c r="C32" s="209"/>
      <c r="D32" s="209"/>
      <c r="E32" s="208"/>
      <c r="F32" s="210"/>
      <c r="G32" s="211"/>
      <c r="H32" s="210"/>
      <c r="I32" s="212"/>
      <c r="J32" s="213"/>
      <c r="K32" s="214"/>
      <c r="L32" s="209"/>
      <c r="M32" s="209"/>
      <c r="N32" s="215"/>
      <c r="O32" s="213"/>
      <c r="P32" s="214"/>
      <c r="Q32" s="209"/>
      <c r="R32" s="209"/>
      <c r="S32" s="209"/>
      <c r="T32" s="216"/>
    </row>
    <row r="33" spans="1:16" x14ac:dyDescent="0.25">
      <c r="A33" s="224"/>
      <c r="B33" s="225"/>
      <c r="C33" s="225"/>
      <c r="D33" s="225"/>
      <c r="E33" s="225"/>
      <c r="F33" s="226"/>
      <c r="G33" s="227"/>
      <c r="H33" s="226"/>
      <c r="I33" s="228"/>
      <c r="J33" s="229"/>
      <c r="K33" s="230"/>
      <c r="L33" s="225"/>
      <c r="M33" s="225"/>
      <c r="N33" s="228"/>
      <c r="O33" s="231"/>
      <c r="P33" s="230"/>
    </row>
    <row r="34" spans="1:16" x14ac:dyDescent="0.25">
      <c r="A34" s="224"/>
      <c r="B34" s="232" t="s">
        <v>27</v>
      </c>
      <c r="C34" s="225"/>
      <c r="D34" s="225"/>
      <c r="E34" s="225"/>
      <c r="F34" s="226"/>
      <c r="G34" s="227"/>
      <c r="H34" s="226"/>
      <c r="I34" s="228"/>
      <c r="J34" s="229"/>
      <c r="K34" s="230"/>
      <c r="L34" s="225"/>
      <c r="M34" s="225"/>
      <c r="N34" s="228"/>
      <c r="O34" s="231"/>
      <c r="P34" s="230"/>
    </row>
    <row r="35" spans="1:16" x14ac:dyDescent="0.25">
      <c r="A35" s="224">
        <v>1</v>
      </c>
      <c r="B35" s="225" t="s">
        <v>253</v>
      </c>
      <c r="C35" s="225"/>
      <c r="D35" s="225"/>
      <c r="E35" s="225"/>
      <c r="F35" s="226"/>
      <c r="G35" s="227"/>
      <c r="H35" s="226"/>
      <c r="I35" s="228"/>
      <c r="J35" s="229"/>
      <c r="K35" s="230"/>
      <c r="L35" s="225"/>
      <c r="M35" s="225"/>
      <c r="N35" s="228"/>
      <c r="O35" s="231"/>
      <c r="P35" s="230"/>
    </row>
    <row r="36" spans="1:16" x14ac:dyDescent="0.25">
      <c r="A36" s="224">
        <v>2</v>
      </c>
      <c r="B36" s="225" t="s">
        <v>254</v>
      </c>
      <c r="C36" s="225"/>
      <c r="D36" s="225"/>
      <c r="E36" s="225"/>
      <c r="F36" s="226"/>
      <c r="G36" s="227"/>
      <c r="H36" s="226"/>
      <c r="I36" s="228"/>
      <c r="J36" s="229"/>
      <c r="K36" s="230"/>
      <c r="L36" s="225"/>
      <c r="M36" s="225"/>
      <c r="N36" s="228"/>
      <c r="O36" s="231"/>
      <c r="P36" s="230"/>
    </row>
    <row r="37" spans="1:16" x14ac:dyDescent="0.25">
      <c r="A37" s="224">
        <v>3</v>
      </c>
      <c r="B37" s="225" t="s">
        <v>97</v>
      </c>
      <c r="C37" s="225"/>
      <c r="D37" s="225"/>
      <c r="E37" s="225"/>
      <c r="F37" s="226"/>
      <c r="G37" s="227"/>
      <c r="H37" s="226"/>
      <c r="I37" s="228"/>
      <c r="J37" s="229"/>
      <c r="K37" s="230"/>
      <c r="L37" s="225"/>
      <c r="M37" s="225"/>
      <c r="N37" s="228"/>
      <c r="O37" s="231"/>
      <c r="P37" s="230"/>
    </row>
    <row r="38" spans="1:16" x14ac:dyDescent="0.25">
      <c r="A38" s="224">
        <v>4</v>
      </c>
      <c r="B38" s="225" t="s">
        <v>255</v>
      </c>
      <c r="C38" s="225"/>
      <c r="D38" s="225"/>
      <c r="E38" s="225"/>
      <c r="F38" s="226"/>
      <c r="G38" s="227"/>
      <c r="H38" s="226"/>
      <c r="I38" s="228"/>
      <c r="J38" s="229"/>
      <c r="K38" s="230"/>
      <c r="L38" s="225"/>
      <c r="M38" s="225"/>
      <c r="N38" s="228"/>
      <c r="O38" s="231"/>
      <c r="P38" s="230"/>
    </row>
    <row r="39" spans="1:16" x14ac:dyDescent="0.25">
      <c r="A39" s="224">
        <v>5</v>
      </c>
      <c r="B39" s="225" t="s">
        <v>235</v>
      </c>
      <c r="C39" s="225"/>
      <c r="D39" s="225"/>
      <c r="E39" s="225"/>
      <c r="F39" s="226"/>
      <c r="G39" s="227"/>
      <c r="H39" s="226"/>
      <c r="I39" s="228"/>
      <c r="J39" s="229"/>
      <c r="K39" s="230"/>
      <c r="L39" s="225"/>
      <c r="M39" s="225"/>
      <c r="N39" s="228"/>
      <c r="O39" s="231"/>
      <c r="P39" s="230"/>
    </row>
    <row r="40" spans="1:16" x14ac:dyDescent="0.25">
      <c r="A40" s="224">
        <v>6</v>
      </c>
      <c r="B40" s="225" t="s">
        <v>256</v>
      </c>
      <c r="C40" s="225"/>
      <c r="D40" s="225"/>
      <c r="E40" s="225"/>
      <c r="F40" s="226"/>
      <c r="G40" s="227"/>
      <c r="H40" s="226"/>
      <c r="I40" s="228"/>
      <c r="J40" s="229"/>
      <c r="K40" s="230"/>
      <c r="L40" s="225"/>
      <c r="M40" s="225"/>
      <c r="N40" s="228"/>
      <c r="O40" s="231"/>
      <c r="P40" s="230"/>
    </row>
    <row r="41" spans="1:16" x14ac:dyDescent="0.25">
      <c r="A41" s="224">
        <v>7</v>
      </c>
      <c r="B41" s="225" t="s">
        <v>257</v>
      </c>
      <c r="C41" s="225"/>
      <c r="D41" s="237"/>
      <c r="E41" s="225"/>
      <c r="F41" s="226"/>
      <c r="G41" s="230"/>
      <c r="H41" s="226"/>
      <c r="I41" s="228"/>
      <c r="J41" s="229"/>
      <c r="K41" s="230"/>
      <c r="L41" s="225"/>
      <c r="M41" s="225"/>
      <c r="N41" s="228"/>
      <c r="O41" s="231"/>
      <c r="P41" s="230"/>
    </row>
    <row r="42" spans="1:16" x14ac:dyDescent="0.25">
      <c r="A42" s="224">
        <v>8</v>
      </c>
      <c r="B42" s="225" t="s">
        <v>252</v>
      </c>
      <c r="C42" s="225"/>
      <c r="D42" s="225"/>
      <c r="E42" s="225"/>
      <c r="F42" s="226"/>
      <c r="G42" s="230"/>
      <c r="H42" s="226"/>
      <c r="I42" s="228"/>
      <c r="J42" s="229"/>
      <c r="K42" s="230"/>
      <c r="L42" s="225"/>
      <c r="M42" s="225"/>
      <c r="N42" s="228"/>
      <c r="O42" s="231"/>
      <c r="P42" s="230"/>
    </row>
    <row r="43" spans="1:16" hidden="1" x14ac:dyDescent="0.25">
      <c r="A43" s="224">
        <v>9</v>
      </c>
      <c r="B43" s="232"/>
      <c r="C43" s="225"/>
      <c r="D43" s="225"/>
      <c r="E43" s="225"/>
      <c r="F43" s="226"/>
      <c r="G43" s="233"/>
      <c r="H43" s="226"/>
      <c r="I43" s="234"/>
      <c r="J43" s="229"/>
      <c r="K43" s="230"/>
      <c r="L43" s="225"/>
      <c r="M43" s="225"/>
      <c r="N43" s="228"/>
      <c r="O43" s="231"/>
      <c r="P43" s="230"/>
    </row>
    <row r="44" spans="1:16" hidden="1" x14ac:dyDescent="0.25">
      <c r="A44" s="224">
        <v>10</v>
      </c>
      <c r="B44" s="232"/>
      <c r="C44" s="225"/>
      <c r="D44" s="225"/>
      <c r="E44" s="225"/>
      <c r="F44" s="226"/>
      <c r="G44" s="233"/>
      <c r="H44" s="226"/>
      <c r="I44" s="234"/>
      <c r="J44" s="229"/>
      <c r="K44" s="230"/>
      <c r="L44" s="225"/>
      <c r="M44" s="225"/>
      <c r="N44" s="228"/>
      <c r="O44" s="231"/>
      <c r="P44" s="230"/>
    </row>
    <row r="45" spans="1:16" x14ac:dyDescent="0.25">
      <c r="A45" s="224"/>
      <c r="B45" s="225"/>
      <c r="C45" s="225"/>
      <c r="D45" s="225"/>
      <c r="E45" s="225"/>
      <c r="F45" s="226"/>
      <c r="G45" s="233"/>
      <c r="H45" s="226"/>
      <c r="I45" s="234"/>
      <c r="J45" s="229"/>
      <c r="K45" s="230"/>
      <c r="L45" s="225"/>
      <c r="M45" s="225"/>
      <c r="N45" s="228"/>
      <c r="O45" s="231"/>
      <c r="P45" s="230"/>
    </row>
    <row r="46" spans="1:16" x14ac:dyDescent="0.25">
      <c r="A46" s="224"/>
      <c r="B46" s="232" t="s">
        <v>191</v>
      </c>
      <c r="C46" s="225"/>
      <c r="D46" s="225"/>
      <c r="E46" s="225"/>
      <c r="F46" s="226"/>
      <c r="G46" s="233"/>
      <c r="H46" s="226"/>
      <c r="I46" s="234"/>
      <c r="J46" s="229"/>
      <c r="K46" s="230"/>
      <c r="L46" s="225"/>
      <c r="M46" s="225"/>
      <c r="N46" s="228"/>
      <c r="O46" s="231"/>
      <c r="P46" s="230"/>
    </row>
    <row r="47" spans="1:16" x14ac:dyDescent="0.25">
      <c r="A47" s="224">
        <v>1</v>
      </c>
      <c r="B47" s="225" t="s">
        <v>192</v>
      </c>
      <c r="C47" s="225"/>
      <c r="D47" s="225"/>
      <c r="E47" s="225"/>
      <c r="F47" s="226"/>
      <c r="G47" s="233"/>
      <c r="H47" s="226"/>
      <c r="I47" s="234"/>
      <c r="J47" s="229"/>
      <c r="K47" s="230"/>
      <c r="L47" s="225"/>
      <c r="M47" s="225"/>
      <c r="N47" s="228"/>
      <c r="O47" s="231"/>
      <c r="P47" s="230"/>
    </row>
    <row r="48" spans="1:16" x14ac:dyDescent="0.25">
      <c r="A48" s="224">
        <v>2</v>
      </c>
      <c r="B48" s="225" t="s">
        <v>193</v>
      </c>
      <c r="C48" s="225"/>
      <c r="D48" s="225"/>
      <c r="E48" s="225"/>
      <c r="F48" s="226"/>
      <c r="G48" s="233"/>
      <c r="H48" s="226"/>
      <c r="I48" s="234"/>
      <c r="J48" s="229"/>
      <c r="K48" s="230"/>
      <c r="L48" s="225"/>
      <c r="M48" s="225"/>
      <c r="N48" s="228"/>
      <c r="O48" s="231"/>
      <c r="P48" s="230"/>
    </row>
    <row r="49" spans="1:16" x14ac:dyDescent="0.25">
      <c r="A49" s="224">
        <v>3</v>
      </c>
      <c r="B49" s="225" t="s">
        <v>194</v>
      </c>
      <c r="C49" s="225"/>
      <c r="D49" s="225"/>
      <c r="E49" s="225"/>
      <c r="F49" s="226"/>
      <c r="G49" s="233"/>
      <c r="H49" s="226"/>
      <c r="I49" s="234"/>
      <c r="J49" s="229"/>
      <c r="K49" s="230"/>
      <c r="L49" s="225"/>
      <c r="M49" s="225"/>
      <c r="N49" s="228"/>
      <c r="O49" s="231"/>
      <c r="P49" s="230"/>
    </row>
    <row r="50" spans="1:16" x14ac:dyDescent="0.25">
      <c r="A50" s="224">
        <v>4</v>
      </c>
      <c r="B50" s="225" t="s">
        <v>195</v>
      </c>
      <c r="C50" s="225"/>
      <c r="D50" s="225"/>
      <c r="E50" s="225"/>
      <c r="F50" s="226"/>
      <c r="G50" s="233"/>
      <c r="H50" s="226"/>
      <c r="I50" s="234"/>
      <c r="J50" s="229"/>
      <c r="K50" s="230"/>
      <c r="L50" s="225"/>
      <c r="M50" s="225"/>
      <c r="N50" s="228"/>
      <c r="O50" s="231"/>
      <c r="P50" s="230"/>
    </row>
    <row r="51" spans="1:16" x14ac:dyDescent="0.25">
      <c r="A51" s="224">
        <v>5</v>
      </c>
      <c r="B51" s="225" t="s">
        <v>271</v>
      </c>
      <c r="C51" s="225"/>
      <c r="D51" s="225"/>
      <c r="E51" s="225"/>
      <c r="F51" s="226"/>
      <c r="G51" s="233"/>
      <c r="H51" s="226"/>
      <c r="I51" s="234"/>
      <c r="J51" s="229"/>
      <c r="K51" s="230"/>
      <c r="L51" s="225"/>
      <c r="M51" s="225"/>
      <c r="N51" s="228"/>
      <c r="O51" s="231"/>
      <c r="P51" s="230"/>
    </row>
    <row r="52" spans="1:16" x14ac:dyDescent="0.25">
      <c r="A52" s="224">
        <v>6</v>
      </c>
      <c r="B52" s="225" t="s">
        <v>281</v>
      </c>
      <c r="C52" s="225"/>
      <c r="D52" s="225"/>
      <c r="E52" s="225"/>
      <c r="F52" s="226"/>
      <c r="G52" s="233"/>
      <c r="H52" s="226"/>
      <c r="I52" s="234"/>
      <c r="J52" s="229"/>
      <c r="K52" s="230"/>
      <c r="L52" s="225"/>
      <c r="M52" s="225"/>
      <c r="N52" s="228"/>
      <c r="O52" s="231"/>
      <c r="P52" s="230"/>
    </row>
    <row r="53" spans="1:16" x14ac:dyDescent="0.25">
      <c r="A53" s="224">
        <v>7</v>
      </c>
      <c r="B53" s="225" t="s">
        <v>196</v>
      </c>
      <c r="C53" s="225"/>
      <c r="D53" s="225"/>
      <c r="E53" s="225"/>
      <c r="F53" s="226"/>
      <c r="G53" s="233"/>
      <c r="H53" s="226"/>
      <c r="I53" s="234"/>
      <c r="J53" s="229"/>
      <c r="K53" s="230"/>
      <c r="L53" s="225"/>
      <c r="M53" s="225"/>
      <c r="N53" s="228"/>
      <c r="O53" s="231"/>
      <c r="P53" s="230"/>
    </row>
    <row r="54" spans="1:16" x14ac:dyDescent="0.25">
      <c r="A54" s="224">
        <v>8</v>
      </c>
      <c r="B54" s="225" t="s">
        <v>197</v>
      </c>
      <c r="C54" s="225"/>
      <c r="D54" s="225"/>
      <c r="E54" s="225"/>
      <c r="F54" s="226"/>
      <c r="G54" s="233"/>
      <c r="H54" s="226"/>
      <c r="I54" s="234"/>
      <c r="J54" s="229"/>
      <c r="K54" s="230"/>
      <c r="L54" s="225"/>
      <c r="M54" s="225"/>
      <c r="N54" s="228"/>
      <c r="O54" s="231"/>
      <c r="P54" s="230"/>
    </row>
    <row r="55" spans="1:16" x14ac:dyDescent="0.25">
      <c r="A55" s="224">
        <v>9</v>
      </c>
      <c r="B55" s="225" t="s">
        <v>307</v>
      </c>
      <c r="C55" s="225"/>
      <c r="D55" s="225"/>
      <c r="E55" s="225"/>
      <c r="F55" s="226"/>
      <c r="G55" s="233"/>
      <c r="H55" s="226"/>
      <c r="I55" s="234"/>
      <c r="J55" s="229"/>
      <c r="K55" s="230"/>
      <c r="L55" s="225"/>
      <c r="M55" s="225"/>
      <c r="N55" s="228"/>
      <c r="O55" s="231"/>
      <c r="P55" s="230"/>
    </row>
    <row r="56" spans="1:16" x14ac:dyDescent="0.25">
      <c r="A56" s="224"/>
      <c r="B56" s="225"/>
      <c r="C56" s="225"/>
      <c r="D56" s="225"/>
      <c r="E56" s="225"/>
      <c r="F56" s="226"/>
      <c r="G56" s="233"/>
      <c r="H56" s="226"/>
      <c r="I56" s="234"/>
      <c r="J56" s="229"/>
      <c r="K56" s="230"/>
      <c r="L56" s="225"/>
      <c r="M56" s="225"/>
      <c r="N56" s="228"/>
      <c r="O56" s="231"/>
      <c r="P56" s="230"/>
    </row>
    <row r="57" spans="1:16" x14ac:dyDescent="0.25">
      <c r="A57" s="224"/>
      <c r="B57" s="232" t="s">
        <v>198</v>
      </c>
      <c r="C57" s="225"/>
      <c r="D57" s="225"/>
      <c r="E57" s="225"/>
      <c r="F57" s="226"/>
      <c r="G57" s="233"/>
      <c r="H57" s="226"/>
      <c r="I57" s="234"/>
      <c r="J57" s="229"/>
      <c r="K57" s="230"/>
      <c r="L57" s="225"/>
      <c r="M57" s="225"/>
      <c r="N57" s="228"/>
      <c r="O57" s="231"/>
      <c r="P57" s="230"/>
    </row>
    <row r="58" spans="1:16" x14ac:dyDescent="0.25">
      <c r="A58" s="224">
        <v>1</v>
      </c>
      <c r="B58" s="225" t="s">
        <v>199</v>
      </c>
      <c r="D58" s="225"/>
      <c r="E58" s="225"/>
      <c r="F58" s="226"/>
      <c r="G58" s="233"/>
      <c r="H58" s="226"/>
      <c r="I58" s="234"/>
      <c r="J58" s="229"/>
      <c r="K58" s="230"/>
      <c r="L58" s="225"/>
      <c r="M58" s="225"/>
      <c r="N58" s="228"/>
      <c r="O58" s="231"/>
      <c r="P58" s="230"/>
    </row>
    <row r="59" spans="1:16" x14ac:dyDescent="0.25">
      <c r="A59" s="224">
        <v>2</v>
      </c>
      <c r="B59" s="225" t="s">
        <v>200</v>
      </c>
      <c r="C59" s="225"/>
      <c r="D59" s="225"/>
      <c r="E59" s="225"/>
      <c r="F59" s="226"/>
      <c r="G59" s="233"/>
      <c r="H59" s="226"/>
      <c r="I59" s="234"/>
      <c r="J59" s="229"/>
      <c r="K59" s="230"/>
      <c r="L59" s="225"/>
      <c r="M59" s="225"/>
      <c r="N59" s="228"/>
      <c r="O59" s="231"/>
      <c r="P59" s="230"/>
    </row>
    <row r="60" spans="1:16" x14ac:dyDescent="0.25">
      <c r="A60" s="224">
        <v>3</v>
      </c>
      <c r="B60" s="225" t="s">
        <v>201</v>
      </c>
      <c r="C60" s="225"/>
      <c r="D60" s="225"/>
      <c r="E60" s="225"/>
      <c r="F60" s="226"/>
      <c r="G60" s="233"/>
      <c r="H60" s="226"/>
      <c r="I60" s="234"/>
      <c r="J60" s="229"/>
      <c r="K60" s="230"/>
      <c r="L60" s="225"/>
      <c r="M60" s="225"/>
      <c r="N60" s="228"/>
      <c r="O60" s="231"/>
      <c r="P60" s="230"/>
    </row>
    <row r="61" spans="1:16" x14ac:dyDescent="0.25">
      <c r="A61" s="224">
        <v>4</v>
      </c>
      <c r="B61" s="225" t="s">
        <v>12</v>
      </c>
      <c r="C61" s="225"/>
      <c r="D61" s="225"/>
      <c r="E61" s="225"/>
      <c r="F61" s="226"/>
      <c r="G61" s="230"/>
      <c r="H61" s="226"/>
      <c r="I61" s="228"/>
      <c r="J61" s="229"/>
      <c r="K61" s="230"/>
      <c r="L61" s="225"/>
      <c r="M61" s="225"/>
      <c r="N61" s="228"/>
      <c r="O61" s="231"/>
      <c r="P61" s="230"/>
    </row>
    <row r="62" spans="1:16" x14ac:dyDescent="0.25">
      <c r="A62" s="224">
        <v>5</v>
      </c>
      <c r="B62" s="225" t="s">
        <v>202</v>
      </c>
      <c r="C62" s="225"/>
      <c r="D62" s="225"/>
      <c r="E62" s="225"/>
      <c r="F62" s="226"/>
      <c r="G62" s="230"/>
      <c r="H62" s="226"/>
      <c r="I62" s="228"/>
      <c r="J62" s="229"/>
      <c r="K62" s="230"/>
      <c r="L62" s="225"/>
      <c r="M62" s="225"/>
      <c r="N62" s="228"/>
      <c r="O62" s="231"/>
      <c r="P62" s="230"/>
    </row>
    <row r="63" spans="1:16" x14ac:dyDescent="0.25">
      <c r="A63" s="224">
        <v>6</v>
      </c>
      <c r="B63" s="225" t="s">
        <v>203</v>
      </c>
      <c r="C63" s="225"/>
      <c r="D63" s="225"/>
      <c r="E63" s="225"/>
      <c r="F63" s="226"/>
      <c r="G63" s="230"/>
      <c r="H63" s="226"/>
      <c r="I63" s="228"/>
      <c r="J63" s="229"/>
      <c r="K63" s="230"/>
      <c r="L63" s="225"/>
      <c r="M63" s="225"/>
      <c r="N63" s="228"/>
      <c r="O63" s="231"/>
      <c r="P63" s="230"/>
    </row>
    <row r="64" spans="1:16" x14ac:dyDescent="0.25">
      <c r="A64" s="224">
        <v>7</v>
      </c>
      <c r="B64" s="225" t="s">
        <v>204</v>
      </c>
      <c r="C64" s="225"/>
      <c r="D64" s="225"/>
      <c r="E64" s="225"/>
      <c r="F64" s="226"/>
      <c r="G64" s="230"/>
      <c r="H64" s="226"/>
      <c r="I64" s="228"/>
      <c r="J64" s="229"/>
      <c r="K64" s="230"/>
      <c r="L64" s="225"/>
      <c r="M64" s="225"/>
      <c r="N64" s="228"/>
      <c r="O64" s="231"/>
      <c r="P64" s="230"/>
    </row>
    <row r="65" spans="1:16" x14ac:dyDescent="0.25">
      <c r="A65" s="224">
        <v>8</v>
      </c>
      <c r="B65" s="225" t="s">
        <v>205</v>
      </c>
      <c r="C65" s="225"/>
      <c r="D65" s="225"/>
      <c r="E65" s="225"/>
      <c r="F65" s="226"/>
      <c r="G65" s="230"/>
      <c r="H65" s="226"/>
      <c r="I65" s="228"/>
      <c r="J65" s="229"/>
      <c r="K65" s="230"/>
      <c r="L65" s="225"/>
      <c r="M65" s="225"/>
      <c r="N65" s="228"/>
      <c r="O65" s="231"/>
      <c r="P65" s="230"/>
    </row>
    <row r="66" spans="1:16" x14ac:dyDescent="0.25">
      <c r="A66" s="224">
        <v>9</v>
      </c>
      <c r="B66" s="225" t="s">
        <v>275</v>
      </c>
      <c r="C66" s="225"/>
      <c r="D66" s="225"/>
      <c r="E66" s="225"/>
      <c r="F66" s="226"/>
      <c r="G66" s="230"/>
      <c r="H66" s="226"/>
      <c r="I66" s="228"/>
      <c r="J66" s="229"/>
      <c r="K66" s="230"/>
      <c r="L66" s="225"/>
      <c r="M66" s="225"/>
      <c r="N66" s="228"/>
      <c r="O66" s="231"/>
      <c r="P66" s="230"/>
    </row>
    <row r="67" spans="1:16" x14ac:dyDescent="0.25">
      <c r="A67" s="224">
        <v>10</v>
      </c>
      <c r="B67" s="225" t="s">
        <v>296</v>
      </c>
      <c r="C67" s="225"/>
      <c r="D67" s="225"/>
      <c r="E67" s="225"/>
      <c r="F67" s="226"/>
      <c r="G67" s="230"/>
      <c r="H67" s="226"/>
      <c r="I67" s="228"/>
      <c r="J67" s="229"/>
      <c r="K67" s="230"/>
      <c r="L67" s="225"/>
      <c r="M67" s="225"/>
      <c r="N67" s="228"/>
      <c r="O67" s="231"/>
      <c r="P67" s="230"/>
    </row>
    <row r="68" spans="1:16" x14ac:dyDescent="0.25">
      <c r="A68" s="224">
        <v>11</v>
      </c>
      <c r="B68" s="225" t="s">
        <v>288</v>
      </c>
      <c r="C68" s="225"/>
      <c r="D68" s="225"/>
      <c r="E68" s="225"/>
      <c r="F68" s="226"/>
      <c r="G68" s="230"/>
      <c r="H68" s="226"/>
      <c r="I68" s="228"/>
      <c r="J68" s="229"/>
      <c r="K68" s="230"/>
      <c r="L68" s="225"/>
      <c r="M68" s="225"/>
      <c r="N68" s="228"/>
      <c r="O68" s="231"/>
      <c r="P68" s="230"/>
    </row>
    <row r="69" spans="1:16" x14ac:dyDescent="0.25">
      <c r="A69" s="224">
        <v>12</v>
      </c>
      <c r="B69" s="225" t="s">
        <v>297</v>
      </c>
      <c r="C69" s="225"/>
      <c r="D69" s="225"/>
      <c r="E69" s="225"/>
      <c r="F69" s="226"/>
      <c r="G69" s="230"/>
      <c r="H69" s="226"/>
      <c r="I69" s="228"/>
      <c r="J69" s="229"/>
      <c r="K69" s="230"/>
      <c r="L69" s="225"/>
      <c r="M69" s="225"/>
      <c r="N69" s="228"/>
      <c r="O69" s="231"/>
      <c r="P69" s="230"/>
    </row>
    <row r="70" spans="1:16" x14ac:dyDescent="0.25">
      <c r="A70" s="224">
        <v>13</v>
      </c>
      <c r="B70" s="225" t="s">
        <v>298</v>
      </c>
      <c r="C70" s="225"/>
      <c r="D70" s="225"/>
      <c r="E70" s="225"/>
      <c r="F70" s="226"/>
      <c r="G70" s="230"/>
      <c r="H70" s="226"/>
      <c r="I70" s="228"/>
      <c r="J70" s="229"/>
      <c r="K70" s="230"/>
      <c r="L70" s="225"/>
      <c r="M70" s="225"/>
      <c r="N70" s="228"/>
      <c r="O70" s="231"/>
      <c r="P70" s="230"/>
    </row>
    <row r="71" spans="1:16" x14ac:dyDescent="0.25">
      <c r="A71" s="224">
        <v>14</v>
      </c>
      <c r="B71" s="225" t="s">
        <v>299</v>
      </c>
      <c r="C71" s="225"/>
      <c r="D71" s="225"/>
      <c r="E71" s="225"/>
      <c r="F71" s="226"/>
      <c r="G71" s="230"/>
      <c r="H71" s="226"/>
      <c r="I71" s="228"/>
      <c r="J71" s="229"/>
      <c r="K71" s="230"/>
      <c r="L71" s="225"/>
      <c r="M71" s="225"/>
      <c r="N71" s="228"/>
      <c r="O71" s="231"/>
      <c r="P71" s="230"/>
    </row>
    <row r="72" spans="1:16" x14ac:dyDescent="0.25">
      <c r="A72" s="224">
        <v>15</v>
      </c>
      <c r="B72" s="225" t="s">
        <v>300</v>
      </c>
      <c r="C72" s="225"/>
      <c r="D72" s="225"/>
      <c r="E72" s="225"/>
      <c r="F72" s="226"/>
      <c r="G72" s="230"/>
      <c r="H72" s="226"/>
      <c r="I72" s="228"/>
      <c r="J72" s="229"/>
      <c r="K72" s="230"/>
      <c r="L72" s="225"/>
      <c r="M72" s="225"/>
      <c r="N72" s="228"/>
      <c r="O72" s="231"/>
      <c r="P72" s="230"/>
    </row>
    <row r="73" spans="1:16" x14ac:dyDescent="0.25">
      <c r="A73" s="224">
        <v>16</v>
      </c>
      <c r="B73" s="225" t="s">
        <v>301</v>
      </c>
      <c r="C73" s="225"/>
      <c r="D73" s="225"/>
      <c r="E73" s="225"/>
      <c r="F73" s="226"/>
      <c r="G73" s="230"/>
      <c r="H73" s="226"/>
      <c r="I73" s="228"/>
      <c r="J73" s="229"/>
      <c r="K73" s="230"/>
      <c r="L73" s="225"/>
      <c r="M73" s="225"/>
      <c r="N73" s="228"/>
      <c r="O73" s="231"/>
      <c r="P73" s="230"/>
    </row>
    <row r="74" spans="1:16" x14ac:dyDescent="0.25">
      <c r="A74" s="224">
        <v>17</v>
      </c>
      <c r="B74" s="225" t="s">
        <v>302</v>
      </c>
      <c r="C74" s="225"/>
      <c r="D74" s="225"/>
      <c r="E74" s="225"/>
      <c r="F74" s="226"/>
      <c r="G74" s="230"/>
      <c r="H74" s="226"/>
      <c r="I74" s="228"/>
      <c r="J74" s="229"/>
      <c r="K74" s="230"/>
      <c r="L74" s="225"/>
      <c r="M74" s="225"/>
      <c r="N74" s="228"/>
      <c r="O74" s="231"/>
      <c r="P74" s="230"/>
    </row>
    <row r="75" spans="1:16" x14ac:dyDescent="0.25">
      <c r="A75" s="224">
        <v>18</v>
      </c>
      <c r="B75" s="225" t="s">
        <v>303</v>
      </c>
      <c r="C75" s="225"/>
      <c r="D75" s="225"/>
      <c r="E75" s="225"/>
      <c r="F75" s="226"/>
      <c r="G75" s="230"/>
      <c r="H75" s="226"/>
      <c r="I75" s="228"/>
      <c r="J75" s="229"/>
      <c r="K75" s="230"/>
      <c r="L75" s="225"/>
      <c r="M75" s="225"/>
      <c r="N75" s="228"/>
      <c r="O75" s="231"/>
      <c r="P75" s="230"/>
    </row>
    <row r="76" spans="1:16" x14ac:dyDescent="0.25">
      <c r="A76" s="224"/>
      <c r="B76" s="225"/>
      <c r="C76" s="225"/>
      <c r="D76" s="225"/>
      <c r="E76" s="225"/>
      <c r="F76" s="226"/>
      <c r="G76" s="230"/>
      <c r="H76" s="226"/>
      <c r="I76" s="228"/>
      <c r="J76" s="229"/>
      <c r="K76" s="230"/>
      <c r="L76" s="225"/>
      <c r="M76" s="225"/>
      <c r="N76" s="228"/>
      <c r="O76" s="231"/>
      <c r="P76" s="230"/>
    </row>
    <row r="77" spans="1:16" x14ac:dyDescent="0.25">
      <c r="B77" s="232" t="s">
        <v>206</v>
      </c>
      <c r="C77" s="225"/>
      <c r="D77" s="225"/>
      <c r="E77" s="225"/>
      <c r="F77" s="226"/>
      <c r="G77" s="230"/>
      <c r="H77" s="226"/>
      <c r="I77" s="228"/>
      <c r="J77" s="229"/>
      <c r="K77" s="230"/>
      <c r="L77" s="225"/>
      <c r="M77" s="225"/>
      <c r="N77" s="228"/>
      <c r="O77" s="231"/>
      <c r="P77" s="230"/>
    </row>
    <row r="78" spans="1:16" x14ac:dyDescent="0.25">
      <c r="A78" s="224">
        <v>1</v>
      </c>
      <c r="B78" s="225" t="s">
        <v>207</v>
      </c>
      <c r="C78" s="225"/>
      <c r="D78" s="225"/>
      <c r="E78" s="225"/>
      <c r="F78" s="226"/>
      <c r="G78" s="230"/>
      <c r="H78" s="226"/>
      <c r="I78" s="228"/>
      <c r="J78" s="229"/>
      <c r="K78" s="230"/>
      <c r="L78" s="225"/>
      <c r="M78" s="225"/>
      <c r="N78" s="228"/>
      <c r="O78" s="231"/>
      <c r="P78" s="230"/>
    </row>
    <row r="79" spans="1:16" x14ac:dyDescent="0.25">
      <c r="A79" s="224">
        <v>2</v>
      </c>
      <c r="B79" s="225" t="s">
        <v>208</v>
      </c>
      <c r="C79" s="225"/>
      <c r="D79" s="225"/>
      <c r="E79" s="225"/>
      <c r="F79" s="226"/>
      <c r="G79" s="230"/>
      <c r="H79" s="226"/>
      <c r="I79" s="228"/>
      <c r="J79" s="229"/>
      <c r="K79" s="230"/>
      <c r="L79" s="225"/>
      <c r="M79" s="225"/>
      <c r="N79" s="228"/>
      <c r="O79" s="231"/>
      <c r="P79" s="230"/>
    </row>
    <row r="80" spans="1:16" x14ac:dyDescent="0.25">
      <c r="A80" s="224">
        <v>3</v>
      </c>
      <c r="B80" s="225" t="s">
        <v>209</v>
      </c>
      <c r="C80" s="225"/>
      <c r="D80" s="225"/>
      <c r="E80" s="225"/>
      <c r="F80" s="226"/>
      <c r="G80" s="230"/>
      <c r="H80" s="226"/>
      <c r="I80" s="228"/>
      <c r="J80" s="229"/>
      <c r="K80" s="230"/>
      <c r="L80" s="225"/>
      <c r="M80" s="225"/>
      <c r="N80" s="228"/>
      <c r="O80" s="231"/>
      <c r="P80" s="230"/>
    </row>
    <row r="81" spans="1:16" x14ac:dyDescent="0.25">
      <c r="A81" s="224">
        <v>4</v>
      </c>
      <c r="B81" s="225" t="s">
        <v>272</v>
      </c>
      <c r="C81" s="225"/>
      <c r="D81" s="225"/>
      <c r="E81" s="225"/>
      <c r="F81" s="226"/>
      <c r="G81" s="230"/>
      <c r="H81" s="226"/>
      <c r="I81" s="228"/>
      <c r="J81" s="229"/>
      <c r="K81" s="230"/>
      <c r="L81" s="225"/>
      <c r="M81" s="225"/>
      <c r="N81" s="228"/>
      <c r="O81" s="231"/>
      <c r="P81" s="230"/>
    </row>
    <row r="82" spans="1:16" x14ac:dyDescent="0.25">
      <c r="A82" s="224">
        <v>5</v>
      </c>
      <c r="B82" s="225" t="s">
        <v>210</v>
      </c>
      <c r="C82" s="225"/>
      <c r="D82" s="225"/>
      <c r="E82" s="225"/>
      <c r="F82" s="226"/>
      <c r="G82" s="230"/>
      <c r="H82" s="226"/>
      <c r="I82" s="228"/>
      <c r="J82" s="229"/>
      <c r="K82" s="230"/>
      <c r="L82" s="225"/>
      <c r="M82" s="225"/>
      <c r="N82" s="228"/>
      <c r="O82" s="231"/>
      <c r="P82" s="230"/>
    </row>
    <row r="83" spans="1:16" x14ac:dyDescent="0.25">
      <c r="A83" s="224">
        <v>6</v>
      </c>
      <c r="B83" s="225" t="s">
        <v>211</v>
      </c>
      <c r="C83" s="225"/>
      <c r="D83" s="225"/>
      <c r="E83" s="225"/>
      <c r="F83" s="226"/>
      <c r="G83" s="230"/>
      <c r="H83" s="226"/>
      <c r="I83" s="228"/>
      <c r="J83" s="229"/>
      <c r="K83" s="230"/>
      <c r="L83" s="225"/>
      <c r="M83" s="225"/>
      <c r="N83" s="228"/>
      <c r="O83" s="231"/>
      <c r="P83" s="230"/>
    </row>
    <row r="84" spans="1:16" x14ac:dyDescent="0.25">
      <c r="A84" s="224">
        <v>7</v>
      </c>
      <c r="B84" s="225" t="s">
        <v>212</v>
      </c>
      <c r="C84" s="225"/>
      <c r="D84" s="225"/>
      <c r="E84" s="225"/>
      <c r="F84" s="226"/>
      <c r="G84" s="230"/>
      <c r="H84" s="226"/>
      <c r="I84" s="228"/>
      <c r="J84" s="229"/>
      <c r="K84" s="230"/>
      <c r="L84" s="225"/>
      <c r="M84" s="225"/>
      <c r="N84" s="228"/>
      <c r="O84" s="231"/>
      <c r="P84" s="230"/>
    </row>
    <row r="85" spans="1:16" x14ac:dyDescent="0.25">
      <c r="A85" s="224">
        <v>8</v>
      </c>
      <c r="B85" s="225" t="s">
        <v>305</v>
      </c>
      <c r="C85" s="225"/>
      <c r="D85" s="225"/>
      <c r="E85" s="225"/>
      <c r="F85" s="226"/>
      <c r="G85" s="230"/>
      <c r="H85" s="226"/>
      <c r="I85" s="228"/>
      <c r="J85" s="229"/>
      <c r="K85" s="230"/>
      <c r="L85" s="225"/>
      <c r="M85" s="225"/>
      <c r="N85" s="228"/>
      <c r="O85" s="231"/>
      <c r="P85" s="230"/>
    </row>
    <row r="86" spans="1:16" x14ac:dyDescent="0.25">
      <c r="B86" s="225"/>
    </row>
    <row r="87" spans="1:16" x14ac:dyDescent="0.25">
      <c r="A87" s="196"/>
      <c r="B87" s="232" t="s">
        <v>213</v>
      </c>
    </row>
    <row r="88" spans="1:16" x14ac:dyDescent="0.25">
      <c r="A88" s="224">
        <v>1</v>
      </c>
      <c r="B88" s="225" t="s">
        <v>214</v>
      </c>
    </row>
    <row r="89" spans="1:16" x14ac:dyDescent="0.25">
      <c r="A89" s="224">
        <v>2</v>
      </c>
      <c r="B89" s="225" t="s">
        <v>215</v>
      </c>
    </row>
    <row r="90" spans="1:16" x14ac:dyDescent="0.25">
      <c r="A90" s="224">
        <v>3</v>
      </c>
      <c r="B90" s="225" t="s">
        <v>306</v>
      </c>
    </row>
    <row r="91" spans="1:16" x14ac:dyDescent="0.25">
      <c r="A91" s="224">
        <v>4</v>
      </c>
      <c r="B91" s="225" t="s">
        <v>273</v>
      </c>
    </row>
    <row r="92" spans="1:16" x14ac:dyDescent="0.25">
      <c r="A92" s="224">
        <v>5</v>
      </c>
      <c r="B92" s="225" t="s">
        <v>218</v>
      </c>
    </row>
    <row r="93" spans="1:16" x14ac:dyDescent="0.25">
      <c r="A93" s="224">
        <v>6</v>
      </c>
      <c r="B93" s="225" t="s">
        <v>219</v>
      </c>
    </row>
    <row r="94" spans="1:16" x14ac:dyDescent="0.25">
      <c r="A94" s="224">
        <v>7</v>
      </c>
      <c r="B94" s="225" t="s">
        <v>220</v>
      </c>
    </row>
    <row r="95" spans="1:16" x14ac:dyDescent="0.25">
      <c r="A95" s="224">
        <v>8</v>
      </c>
      <c r="B95" s="225" t="s">
        <v>221</v>
      </c>
    </row>
    <row r="96" spans="1:16" x14ac:dyDescent="0.25">
      <c r="A96" s="224">
        <v>9</v>
      </c>
      <c r="B96" s="225" t="s">
        <v>222</v>
      </c>
    </row>
    <row r="97" spans="1:2" x14ac:dyDescent="0.25">
      <c r="A97" s="224">
        <v>10</v>
      </c>
      <c r="B97" s="196" t="s">
        <v>223</v>
      </c>
    </row>
    <row r="98" spans="1:2" x14ac:dyDescent="0.25">
      <c r="A98" s="224">
        <v>11</v>
      </c>
      <c r="B98" s="196" t="s">
        <v>224</v>
      </c>
    </row>
    <row r="99" spans="1:2" x14ac:dyDescent="0.25">
      <c r="A99" s="224">
        <v>12</v>
      </c>
      <c r="B99" s="196" t="s">
        <v>225</v>
      </c>
    </row>
    <row r="100" spans="1:2" x14ac:dyDescent="0.25">
      <c r="A100" s="224">
        <v>13</v>
      </c>
      <c r="B100" s="196" t="s">
        <v>226</v>
      </c>
    </row>
    <row r="101" spans="1:2" x14ac:dyDescent="0.25">
      <c r="A101" s="224">
        <v>14</v>
      </c>
      <c r="B101" s="196" t="s">
        <v>227</v>
      </c>
    </row>
    <row r="102" spans="1:2" x14ac:dyDescent="0.25">
      <c r="A102" s="224">
        <v>15</v>
      </c>
      <c r="B102" s="196" t="s">
        <v>228</v>
      </c>
    </row>
    <row r="103" spans="1:2" x14ac:dyDescent="0.25">
      <c r="A103" s="224">
        <v>16</v>
      </c>
      <c r="B103" s="196" t="s">
        <v>229</v>
      </c>
    </row>
    <row r="104" spans="1:2" x14ac:dyDescent="0.25">
      <c r="A104" s="224">
        <v>17</v>
      </c>
      <c r="B104" s="196" t="s">
        <v>230</v>
      </c>
    </row>
    <row r="105" spans="1:2" x14ac:dyDescent="0.25">
      <c r="A105" s="224">
        <v>18</v>
      </c>
      <c r="B105" s="196" t="s">
        <v>231</v>
      </c>
    </row>
    <row r="106" spans="1:2" x14ac:dyDescent="0.25">
      <c r="A106" s="224">
        <v>19</v>
      </c>
      <c r="B106" s="196" t="s">
        <v>274</v>
      </c>
    </row>
    <row r="107" spans="1:2" x14ac:dyDescent="0.25">
      <c r="A107" s="224">
        <v>20</v>
      </c>
      <c r="B107" s="196" t="s">
        <v>232</v>
      </c>
    </row>
    <row r="108" spans="1:2" x14ac:dyDescent="0.25">
      <c r="A108" s="224">
        <v>21</v>
      </c>
      <c r="B108" s="196" t="s">
        <v>233</v>
      </c>
    </row>
    <row r="109" spans="1:2" x14ac:dyDescent="0.25">
      <c r="A109" s="224">
        <v>22</v>
      </c>
      <c r="B109" s="196" t="s">
        <v>234</v>
      </c>
    </row>
    <row r="110" spans="1:2" x14ac:dyDescent="0.25">
      <c r="A110" s="224">
        <v>23</v>
      </c>
      <c r="B110" s="196" t="s">
        <v>282</v>
      </c>
    </row>
    <row r="111" spans="1:2" x14ac:dyDescent="0.25">
      <c r="A111" s="224">
        <v>24</v>
      </c>
    </row>
    <row r="113" spans="1:15" x14ac:dyDescent="0.25">
      <c r="A113" s="196"/>
      <c r="B113" s="235" t="s">
        <v>235</v>
      </c>
    </row>
    <row r="114" spans="1:15" x14ac:dyDescent="0.25">
      <c r="A114" s="224">
        <v>1</v>
      </c>
      <c r="B114" s="196" t="s">
        <v>236</v>
      </c>
    </row>
    <row r="115" spans="1:15" x14ac:dyDescent="0.25">
      <c r="A115" s="224">
        <v>2</v>
      </c>
      <c r="B115" s="196" t="s">
        <v>237</v>
      </c>
    </row>
    <row r="116" spans="1:15" x14ac:dyDescent="0.25">
      <c r="A116" s="224">
        <v>3</v>
      </c>
      <c r="B116" s="196" t="s">
        <v>238</v>
      </c>
    </row>
    <row r="117" spans="1:15" x14ac:dyDescent="0.25">
      <c r="A117" s="224">
        <v>4</v>
      </c>
      <c r="B117" s="196" t="s">
        <v>239</v>
      </c>
    </row>
    <row r="118" spans="1:15" x14ac:dyDescent="0.25">
      <c r="A118" s="224">
        <v>5</v>
      </c>
      <c r="B118" s="225" t="s">
        <v>270</v>
      </c>
    </row>
    <row r="119" spans="1:15" x14ac:dyDescent="0.25">
      <c r="B119" s="225"/>
    </row>
    <row r="120" spans="1:15" x14ac:dyDescent="0.25">
      <c r="A120" s="196"/>
      <c r="B120" s="235" t="s">
        <v>240</v>
      </c>
    </row>
    <row r="121" spans="1:15" x14ac:dyDescent="0.25">
      <c r="A121" s="224">
        <v>1</v>
      </c>
      <c r="B121" s="196" t="s">
        <v>241</v>
      </c>
    </row>
    <row r="122" spans="1:15" x14ac:dyDescent="0.25">
      <c r="A122" s="224">
        <v>2</v>
      </c>
      <c r="B122" s="196" t="s">
        <v>242</v>
      </c>
    </row>
    <row r="123" spans="1:15" x14ac:dyDescent="0.25">
      <c r="A123" s="224">
        <v>3</v>
      </c>
      <c r="B123" s="196" t="s">
        <v>243</v>
      </c>
    </row>
    <row r="124" spans="1:15" x14ac:dyDescent="0.25">
      <c r="A124" s="224">
        <v>4</v>
      </c>
      <c r="B124" s="196" t="s">
        <v>244</v>
      </c>
    </row>
    <row r="125" spans="1:15" x14ac:dyDescent="0.25">
      <c r="A125" s="203">
        <v>5</v>
      </c>
      <c r="B125" s="196" t="s">
        <v>245</v>
      </c>
      <c r="F125" s="200" t="s">
        <v>28</v>
      </c>
      <c r="H125" s="200" t="s">
        <v>29</v>
      </c>
      <c r="J125" s="200" t="s">
        <v>30</v>
      </c>
      <c r="M125" s="201" t="s">
        <v>31</v>
      </c>
      <c r="O125" s="201" t="s">
        <v>32</v>
      </c>
    </row>
    <row r="126" spans="1:15" x14ac:dyDescent="0.25">
      <c r="F126" s="200" t="s">
        <v>33</v>
      </c>
      <c r="H126" s="200" t="s">
        <v>33</v>
      </c>
      <c r="J126" s="200" t="s">
        <v>33</v>
      </c>
      <c r="M126" s="201" t="s">
        <v>33</v>
      </c>
      <c r="O126" s="201" t="s">
        <v>33</v>
      </c>
    </row>
    <row r="127" spans="1:15" x14ac:dyDescent="0.25">
      <c r="F127" s="200" t="str">
        <f>'Assessment Tables'!F$11</f>
        <v>Catastrophic</v>
      </c>
      <c r="H127" s="200" t="str">
        <f>'Assessment Tables'!A$32</f>
        <v>Almost Certain</v>
      </c>
      <c r="J127" s="200" t="str">
        <f>'Assessment Tables'!A$50</f>
        <v>Extreme</v>
      </c>
      <c r="M127" s="201" t="str">
        <f>'Assessment Tables'!A41</f>
        <v>Very Good</v>
      </c>
      <c r="O127" s="201" t="str">
        <f>'Assessment Tables'!D50</f>
        <v>Priority 1</v>
      </c>
    </row>
    <row r="128" spans="1:15" x14ac:dyDescent="0.25">
      <c r="F128" s="200" t="str">
        <f>'Assessment Tables'!E$11</f>
        <v>Critical</v>
      </c>
      <c r="H128" s="200" t="str">
        <f>'Assessment Tables'!A$33</f>
        <v>Likely</v>
      </c>
      <c r="J128" s="200" t="str">
        <f>'Assessment Tables'!A$51</f>
        <v>High</v>
      </c>
      <c r="M128" s="201" t="str">
        <f>'Assessment Tables'!A42</f>
        <v>Good</v>
      </c>
      <c r="O128" s="201" t="str">
        <f>'Assessment Tables'!D51</f>
        <v>Priority 2</v>
      </c>
    </row>
    <row r="129" spans="1:15" x14ac:dyDescent="0.25">
      <c r="F129" s="200" t="str">
        <f>'Assessment Tables'!D$11</f>
        <v>Serious</v>
      </c>
      <c r="H129" s="200" t="str">
        <f>'Assessment Tables'!A$34</f>
        <v>Possible</v>
      </c>
      <c r="J129" s="200" t="str">
        <f>'Assessment Tables'!A$52</f>
        <v>Moderate</v>
      </c>
      <c r="M129" s="201" t="str">
        <f>'Assessment Tables'!A43</f>
        <v>Satisfactory</v>
      </c>
      <c r="O129" s="201" t="str">
        <f>'Assessment Tables'!D52</f>
        <v>Priority 3</v>
      </c>
    </row>
    <row r="130" spans="1:15" x14ac:dyDescent="0.25">
      <c r="F130" s="200" t="s">
        <v>310</v>
      </c>
      <c r="H130" s="200" t="str">
        <f>'Assessment Tables'!A$35</f>
        <v>Unlikely</v>
      </c>
      <c r="J130" s="200" t="str">
        <f>'Assessment Tables'!A$53</f>
        <v>Low</v>
      </c>
      <c r="M130" s="201" t="str">
        <f>'Assessment Tables'!A44</f>
        <v>Weak</v>
      </c>
      <c r="O130" s="201" t="str">
        <f>'Assessment Tables'!D53</f>
        <v>Priority 4</v>
      </c>
    </row>
    <row r="131" spans="1:15" x14ac:dyDescent="0.25">
      <c r="F131" s="200" t="str">
        <f>'Assessment Tables'!B$11</f>
        <v>Minor</v>
      </c>
      <c r="H131" s="200" t="str">
        <f>'Assessment Tables'!A$36</f>
        <v>Rare</v>
      </c>
      <c r="J131" s="200" t="str">
        <f>'Assessment Tables'!A$54</f>
        <v>Insignificant</v>
      </c>
      <c r="M131" s="201" t="str">
        <f>'Assessment Tables'!A45</f>
        <v>Unsatisfactory</v>
      </c>
      <c r="O131" s="201" t="str">
        <f>'Assessment Tables'!D54</f>
        <v>Priority 5</v>
      </c>
    </row>
    <row r="133" spans="1:15" x14ac:dyDescent="0.25">
      <c r="B133" s="236" t="s">
        <v>246</v>
      </c>
    </row>
    <row r="134" spans="1:15" x14ac:dyDescent="0.25">
      <c r="A134" s="224">
        <v>1</v>
      </c>
      <c r="B134" s="226" t="s">
        <v>247</v>
      </c>
    </row>
    <row r="135" spans="1:15" x14ac:dyDescent="0.25">
      <c r="A135" s="224">
        <v>2</v>
      </c>
      <c r="B135" s="226" t="s">
        <v>248</v>
      </c>
    </row>
    <row r="136" spans="1:15" x14ac:dyDescent="0.25">
      <c r="A136" s="224">
        <v>3</v>
      </c>
      <c r="B136" s="226" t="s">
        <v>249</v>
      </c>
    </row>
    <row r="137" spans="1:15" x14ac:dyDescent="0.25">
      <c r="A137" s="224">
        <v>4</v>
      </c>
      <c r="B137" s="226" t="s">
        <v>250</v>
      </c>
    </row>
    <row r="138" spans="1:15" x14ac:dyDescent="0.25">
      <c r="A138" s="224">
        <v>5</v>
      </c>
      <c r="B138" s="226" t="s">
        <v>251</v>
      </c>
    </row>
    <row r="140" spans="1:15" x14ac:dyDescent="0.25">
      <c r="B140" s="236" t="s">
        <v>252</v>
      </c>
    </row>
    <row r="141" spans="1:15" x14ac:dyDescent="0.25">
      <c r="A141" s="224">
        <v>1</v>
      </c>
      <c r="B141" s="196" t="s">
        <v>283</v>
      </c>
    </row>
    <row r="142" spans="1:15" x14ac:dyDescent="0.25">
      <c r="A142" s="224">
        <v>2</v>
      </c>
      <c r="B142" s="226" t="s">
        <v>258</v>
      </c>
    </row>
    <row r="143" spans="1:15" x14ac:dyDescent="0.25">
      <c r="A143" s="224">
        <v>3</v>
      </c>
      <c r="B143" s="226" t="s">
        <v>259</v>
      </c>
    </row>
    <row r="144" spans="1:15" x14ac:dyDescent="0.25">
      <c r="A144" s="224">
        <v>4</v>
      </c>
      <c r="B144" s="226" t="s">
        <v>214</v>
      </c>
    </row>
    <row r="145" spans="1:2" x14ac:dyDescent="0.25">
      <c r="A145" s="224">
        <v>5</v>
      </c>
      <c r="B145" s="226" t="s">
        <v>260</v>
      </c>
    </row>
    <row r="146" spans="1:2" x14ac:dyDescent="0.25">
      <c r="A146" s="224">
        <v>6</v>
      </c>
      <c r="B146" s="226" t="s">
        <v>261</v>
      </c>
    </row>
    <row r="147" spans="1:2" x14ac:dyDescent="0.25">
      <c r="A147" s="224">
        <v>7</v>
      </c>
      <c r="B147" s="226" t="s">
        <v>262</v>
      </c>
    </row>
    <row r="148" spans="1:2" x14ac:dyDescent="0.25">
      <c r="A148" s="224">
        <v>8</v>
      </c>
      <c r="B148" s="226" t="s">
        <v>263</v>
      </c>
    </row>
    <row r="149" spans="1:2" x14ac:dyDescent="0.25">
      <c r="A149" s="224">
        <v>9</v>
      </c>
      <c r="B149" s="226" t="s">
        <v>264</v>
      </c>
    </row>
    <row r="150" spans="1:2" x14ac:dyDescent="0.25">
      <c r="A150" s="224">
        <v>10</v>
      </c>
      <c r="B150" s="226" t="s">
        <v>265</v>
      </c>
    </row>
    <row r="151" spans="1:2" x14ac:dyDescent="0.25">
      <c r="A151" s="224">
        <v>11</v>
      </c>
      <c r="B151" s="196" t="s">
        <v>266</v>
      </c>
    </row>
    <row r="152" spans="1:2" x14ac:dyDescent="0.25">
      <c r="A152" s="224">
        <v>12</v>
      </c>
      <c r="B152" s="196" t="s">
        <v>267</v>
      </c>
    </row>
    <row r="153" spans="1:2" x14ac:dyDescent="0.25">
      <c r="A153" s="224">
        <v>13</v>
      </c>
      <c r="B153" s="196" t="s">
        <v>268</v>
      </c>
    </row>
    <row r="154" spans="1:2" x14ac:dyDescent="0.25">
      <c r="A154" s="203">
        <v>14</v>
      </c>
      <c r="B154" s="196" t="s">
        <v>308</v>
      </c>
    </row>
    <row r="155" spans="1:2" x14ac:dyDescent="0.25">
      <c r="B155" s="229"/>
    </row>
    <row r="156" spans="1:2" x14ac:dyDescent="0.25">
      <c r="B156" s="229"/>
    </row>
    <row r="157" spans="1:2" x14ac:dyDescent="0.25">
      <c r="B157" s="229"/>
    </row>
    <row r="158" spans="1:2" x14ac:dyDescent="0.25">
      <c r="B158" s="229"/>
    </row>
    <row r="159" spans="1:2" x14ac:dyDescent="0.25">
      <c r="B159" s="229"/>
    </row>
    <row r="160" spans="1:2" x14ac:dyDescent="0.25">
      <c r="B160" s="229"/>
    </row>
    <row r="161" spans="2:2" x14ac:dyDescent="0.25">
      <c r="B161" s="229"/>
    </row>
    <row r="162" spans="2:2" x14ac:dyDescent="0.25">
      <c r="B162" s="229"/>
    </row>
    <row r="163" spans="2:2" x14ac:dyDescent="0.25">
      <c r="B163" s="229"/>
    </row>
    <row r="164" spans="2:2" x14ac:dyDescent="0.25">
      <c r="B164" s="229"/>
    </row>
    <row r="165" spans="2:2" x14ac:dyDescent="0.25">
      <c r="B165" s="229"/>
    </row>
    <row r="166" spans="2:2" x14ac:dyDescent="0.25">
      <c r="B166" s="229"/>
    </row>
  </sheetData>
  <sheetProtection selectLockedCells="1"/>
  <mergeCells count="18">
    <mergeCell ref="T7:T8"/>
    <mergeCell ref="F8:H8"/>
    <mergeCell ref="L7:L8"/>
    <mergeCell ref="M7:M8"/>
    <mergeCell ref="Q7:Q8"/>
    <mergeCell ref="R7:R8"/>
    <mergeCell ref="I7:I8"/>
    <mergeCell ref="K7:K8"/>
    <mergeCell ref="J7:J8"/>
    <mergeCell ref="N7:N8"/>
    <mergeCell ref="S7:S8"/>
    <mergeCell ref="O7:O8"/>
    <mergeCell ref="P7:P8"/>
    <mergeCell ref="A7:A8"/>
    <mergeCell ref="B7:B8"/>
    <mergeCell ref="C7:C8"/>
    <mergeCell ref="D7:D8"/>
    <mergeCell ref="E7:E8"/>
  </mergeCells>
  <conditionalFormatting sqref="D15 D17:D20 D9:D13 L9:L32 Q7:T32">
    <cfRule type="cellIs" dxfId="47" priority="571" stopIfTrue="1" operator="equal">
      <formula>"Red"</formula>
    </cfRule>
    <cfRule type="cellIs" dxfId="46" priority="572" stopIfTrue="1" operator="equal">
      <formula>"Amber"</formula>
    </cfRule>
    <cfRule type="cellIs" dxfId="45" priority="573" stopIfTrue="1" operator="equal">
      <formula>"Green"</formula>
    </cfRule>
  </conditionalFormatting>
  <conditionalFormatting sqref="P7:P32">
    <cfRule type="cellIs" dxfId="44" priority="574" stopIfTrue="1" operator="equal">
      <formula>"Priority 1"</formula>
    </cfRule>
    <cfRule type="cellIs" dxfId="43" priority="575" stopIfTrue="1" operator="equal">
      <formula>"Priority 2"</formula>
    </cfRule>
    <cfRule type="cellIs" dxfId="42" priority="576" stopIfTrue="1" operator="equal">
      <formula>"Priority 3"</formula>
    </cfRule>
  </conditionalFormatting>
  <conditionalFormatting sqref="J7:J32">
    <cfRule type="cellIs" dxfId="41" priority="1015" stopIfTrue="1" operator="equal">
      <formula>$J$127</formula>
    </cfRule>
    <cfRule type="cellIs" dxfId="40" priority="1016" stopIfTrue="1" operator="equal">
      <formula>$J$128</formula>
    </cfRule>
    <cfRule type="cellIs" dxfId="39" priority="1017" stopIfTrue="1" operator="equal">
      <formula>$J$129</formula>
    </cfRule>
  </conditionalFormatting>
  <conditionalFormatting sqref="O7:O32">
    <cfRule type="cellIs" dxfId="38" priority="1018" stopIfTrue="1" operator="equal">
      <formula>$O$127</formula>
    </cfRule>
    <cfRule type="cellIs" dxfId="37" priority="1019" stopIfTrue="1" operator="equal">
      <formula>$O$128</formula>
    </cfRule>
    <cfRule type="cellIs" dxfId="36" priority="1020" stopIfTrue="1" operator="equal">
      <formula>$O$129</formula>
    </cfRule>
  </conditionalFormatting>
  <conditionalFormatting sqref="J9:J32">
    <cfRule type="cellIs" dxfId="35" priority="1039" stopIfTrue="1" operator="equal">
      <formula>$J$128</formula>
    </cfRule>
    <cfRule type="cellIs" dxfId="34" priority="1040" stopIfTrue="1" operator="equal">
      <formula>$J$129</formula>
    </cfRule>
    <cfRule type="cellIs" dxfId="33" priority="1041" stopIfTrue="1" operator="equal">
      <formula>$J$130</formula>
    </cfRule>
  </conditionalFormatting>
  <conditionalFormatting sqref="O9:O32">
    <cfRule type="cellIs" dxfId="32" priority="1042" stopIfTrue="1" operator="equal">
      <formula>$O$128</formula>
    </cfRule>
    <cfRule type="cellIs" dxfId="31" priority="1043" stopIfTrue="1" operator="equal">
      <formula>$O$129</formula>
    </cfRule>
    <cfRule type="cellIs" dxfId="30" priority="1044" stopIfTrue="1" operator="equal">
      <formula>$O$130</formula>
    </cfRule>
  </conditionalFormatting>
  <conditionalFormatting sqref="J28:J32">
    <cfRule type="cellIs" dxfId="29" priority="1084" stopIfTrue="1" operator="equal">
      <formula>$J$113</formula>
    </cfRule>
    <cfRule type="cellIs" dxfId="28" priority="1085" stopIfTrue="1" operator="equal">
      <formula>$J$114</formula>
    </cfRule>
    <cfRule type="cellIs" dxfId="27" priority="1086" stopIfTrue="1" operator="equal">
      <formula>$J$115</formula>
    </cfRule>
  </conditionalFormatting>
  <conditionalFormatting sqref="O28:O32">
    <cfRule type="cellIs" dxfId="26" priority="1087" stopIfTrue="1" operator="equal">
      <formula>$O$113</formula>
    </cfRule>
    <cfRule type="cellIs" dxfId="25" priority="1088" stopIfTrue="1" operator="equal">
      <formula>$O$114</formula>
    </cfRule>
    <cfRule type="cellIs" dxfId="24" priority="1089" stopIfTrue="1" operator="equal">
      <formula>$O$115</formula>
    </cfRule>
  </conditionalFormatting>
  <conditionalFormatting sqref="J28:J32">
    <cfRule type="cellIs" dxfId="23" priority="1090" stopIfTrue="1" operator="equal">
      <formula>$J$114</formula>
    </cfRule>
    <cfRule type="cellIs" dxfId="22" priority="1091" stopIfTrue="1" operator="equal">
      <formula>$J$115</formula>
    </cfRule>
    <cfRule type="cellIs" dxfId="21" priority="1092" stopIfTrue="1" operator="equal">
      <formula>$J$116</formula>
    </cfRule>
  </conditionalFormatting>
  <conditionalFormatting sqref="O28:O32">
    <cfRule type="cellIs" dxfId="20" priority="1093" stopIfTrue="1" operator="equal">
      <formula>$O$114</formula>
    </cfRule>
    <cfRule type="cellIs" dxfId="19" priority="1094" stopIfTrue="1" operator="equal">
      <formula>$O$115</formula>
    </cfRule>
    <cfRule type="cellIs" dxfId="18" priority="1095" stopIfTrue="1" operator="equal">
      <formula>$O$116</formula>
    </cfRule>
  </conditionalFormatting>
  <dataValidations count="10">
    <dataValidation type="list" allowBlank="1" showErrorMessage="1" sqref="G43:G60 I43:I60">
      <formula1>"NA,1,2,3,4,5,6,7,8,9"</formula1>
      <formula2>0</formula2>
    </dataValidation>
    <dataValidation type="list" allowBlank="1" showErrorMessage="1" sqref="C9:C32">
      <formula1>INDIRECT(SUBSTITUTE(B9," ",""))</formula1>
    </dataValidation>
    <dataValidation type="list" allowBlank="1" showErrorMessage="1" sqref="B9:B32">
      <formula1>RiskArea</formula1>
    </dataValidation>
    <dataValidation allowBlank="1" showErrorMessage="1" sqref="M7:M8"/>
    <dataValidation type="list" allowBlank="1" showErrorMessage="1" sqref="M9:M27">
      <formula1>$M$127:$M$132</formula1>
      <formula2>0</formula2>
    </dataValidation>
    <dataValidation type="list" errorStyle="warning" allowBlank="1" showErrorMessage="1" sqref="H9:H27">
      <formula1>$H$127:$H$132</formula1>
      <formula2>0</formula2>
    </dataValidation>
    <dataValidation type="list" errorStyle="warning" allowBlank="1" showErrorMessage="1" sqref="F9:F27">
      <formula1>$F$127:$F$132</formula1>
      <formula2>0</formula2>
    </dataValidation>
    <dataValidation type="list" errorStyle="warning" allowBlank="1" showErrorMessage="1" sqref="F28:F32">
      <formula1>$F$113:$F$118</formula1>
      <formula2>0</formula2>
    </dataValidation>
    <dataValidation type="list" errorStyle="warning" allowBlank="1" showErrorMessage="1" sqref="H28:H32">
      <formula1>$H$113:$H$118</formula1>
      <formula2>0</formula2>
    </dataValidation>
    <dataValidation type="list" allowBlank="1" showErrorMessage="1" sqref="M28:M32">
      <formula1>$M$127:$M$131</formula1>
    </dataValidation>
  </dataValidations>
  <pageMargins left="0.98425196850393704" right="0.35433070866141736" top="0.19685039370078741" bottom="0.31496062992125984" header="0.51181102362204722" footer="0"/>
  <pageSetup paperSize="9" scale="37" firstPageNumber="0" fitToHeight="6" orientation="landscape" r:id="rId1"/>
  <headerFooter scaleWithDoc="0" alignWithMargins="0">
    <oddFooter>&amp;R&amp;G</oddFooter>
  </headerFooter>
  <rowBreaks count="1" manualBreakCount="1">
    <brk id="15" max="19" man="1"/>
  </rowBreaks>
  <colBreaks count="2" manualBreakCount="2">
    <brk id="4" max="31" man="1"/>
    <brk id="17" max="31" man="1"/>
  </colBreaks>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6145" r:id="rId5" name="Button 1">
              <controlPr defaultSize="0" print="0" autoFill="0" autoLine="0" autoPict="0" macro="[0]!Module1.Return_to_beginning">
                <anchor moveWithCells="1" sizeWithCells="1">
                  <from>
                    <xdr:col>3</xdr:col>
                    <xdr:colOff>1190625</xdr:colOff>
                    <xdr:row>0</xdr:row>
                    <xdr:rowOff>28575</xdr:rowOff>
                  </from>
                  <to>
                    <xdr:col>3</xdr:col>
                    <xdr:colOff>3600450</xdr:colOff>
                    <xdr:row>2</xdr:row>
                    <xdr:rowOff>28575</xdr:rowOff>
                  </to>
                </anchor>
              </controlPr>
            </control>
          </mc:Choice>
        </mc:AlternateContent>
        <mc:AlternateContent xmlns:mc="http://schemas.openxmlformats.org/markup-compatibility/2006">
          <mc:Choice Requires="x14">
            <control shapeId="6146" r:id="rId6" name="Button 3">
              <controlPr defaultSize="0" print="0" autoFill="0" autoLine="0" autoPict="0" macro="[0]!Module2.Goto_Categories">
                <anchor moveWithCells="1" sizeWithCells="1">
                  <from>
                    <xdr:col>4</xdr:col>
                    <xdr:colOff>819150</xdr:colOff>
                    <xdr:row>0</xdr:row>
                    <xdr:rowOff>0</xdr:rowOff>
                  </from>
                  <to>
                    <xdr:col>4</xdr:col>
                    <xdr:colOff>1762125</xdr:colOff>
                    <xdr:row>2</xdr:row>
                    <xdr:rowOff>47625</xdr:rowOff>
                  </to>
                </anchor>
              </controlPr>
            </control>
          </mc:Choice>
        </mc:AlternateContent>
        <mc:AlternateContent xmlns:mc="http://schemas.openxmlformats.org/markup-compatibility/2006">
          <mc:Choice Requires="x14">
            <control shapeId="6147" r:id="rId7" name="Button 133">
              <controlPr defaultSize="0" print="0" autoFill="0" autoLine="0" autoPict="0" macro="[0]!Module2.Goto_Inh_vs_Res_Graph">
                <anchor moveWithCells="1" sizeWithCells="1">
                  <from>
                    <xdr:col>12</xdr:col>
                    <xdr:colOff>371475</xdr:colOff>
                    <xdr:row>0</xdr:row>
                    <xdr:rowOff>0</xdr:rowOff>
                  </from>
                  <to>
                    <xdr:col>16</xdr:col>
                    <xdr:colOff>971550</xdr:colOff>
                    <xdr:row>2</xdr:row>
                    <xdr:rowOff>47625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pageSetUpPr fitToPage="1"/>
  </sheetPr>
  <dimension ref="A2:Q48"/>
  <sheetViews>
    <sheetView view="pageBreakPreview" zoomScale="80" zoomScaleNormal="100" zoomScaleSheetLayoutView="80" zoomScalePageLayoutView="55" workbookViewId="0">
      <selection activeCell="I4" sqref="I4"/>
    </sheetView>
  </sheetViews>
  <sheetFormatPr defaultRowHeight="12.75" x14ac:dyDescent="0.2"/>
  <cols>
    <col min="1" max="17" width="9.140625" style="1"/>
    <col min="18" max="22" width="0" style="1" hidden="1" customWidth="1"/>
    <col min="23" max="16384" width="9.140625" style="1"/>
  </cols>
  <sheetData>
    <row r="2" spans="1:17" x14ac:dyDescent="0.2">
      <c r="A2" s="89" t="str">
        <f>Beginning!G1</f>
        <v>Company Name</v>
      </c>
      <c r="Q2" s="90"/>
    </row>
    <row r="3" spans="1:17" x14ac:dyDescent="0.2">
      <c r="A3" s="89" t="str">
        <f>Index!A3</f>
        <v>Enterprise Risk Management</v>
      </c>
    </row>
    <row r="4" spans="1:17" x14ac:dyDescent="0.2">
      <c r="A4" s="89" t="str">
        <f>Index!A4</f>
        <v>Overall Risk Assessment</v>
      </c>
    </row>
    <row r="5" spans="1:17" x14ac:dyDescent="0.2">
      <c r="A5" s="89" t="str">
        <f>Index!A5</f>
        <v>Risk register as at Date</v>
      </c>
    </row>
    <row r="6" spans="1:17" x14ac:dyDescent="0.2">
      <c r="A6" s="89"/>
    </row>
    <row r="32" hidden="1" x14ac:dyDescent="0.2"/>
    <row r="43" spans="2:2" ht="15.75" x14ac:dyDescent="0.25">
      <c r="B43" s="91" t="s">
        <v>184</v>
      </c>
    </row>
    <row r="44" spans="2:2" ht="15.75" x14ac:dyDescent="0.25">
      <c r="B44" s="91"/>
    </row>
    <row r="45" spans="2:2" ht="15.75" x14ac:dyDescent="0.25">
      <c r="B45" s="91" t="s">
        <v>185</v>
      </c>
    </row>
    <row r="46" spans="2:2" ht="15.75" x14ac:dyDescent="0.25">
      <c r="B46" s="91" t="s">
        <v>186</v>
      </c>
    </row>
    <row r="47" spans="2:2" ht="15.75" x14ac:dyDescent="0.25">
      <c r="B47" s="91" t="s">
        <v>187</v>
      </c>
    </row>
    <row r="48" spans="2:2" s="89" customFormat="1" ht="15.75" x14ac:dyDescent="0.25">
      <c r="B48" s="91" t="s">
        <v>188</v>
      </c>
    </row>
  </sheetData>
  <sheetProtection selectLockedCells="1" selectUnlockedCells="1"/>
  <pageMargins left="0.39370078740157483" right="0" top="0.39370078740157483" bottom="0.78740157480314965" header="0.51181102362204722" footer="0"/>
  <pageSetup paperSize="9" scale="94" firstPageNumber="0" orientation="landscape" r:id="rId1"/>
  <headerFooter scaleWithDoc="0" alignWithMargins="0">
    <oddFooter>&amp;R&amp;G</oddFooter>
  </headerFooter>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9218" r:id="rId5" name="Button 4">
              <controlPr defaultSize="0" print="0" autoFill="0" autoLine="0" autoPict="0" macro="[0]!Module1.Return_to_beginning">
                <anchor moveWithCells="1" sizeWithCells="1">
                  <from>
                    <xdr:col>12</xdr:col>
                    <xdr:colOff>600075</xdr:colOff>
                    <xdr:row>0</xdr:row>
                    <xdr:rowOff>9525</xdr:rowOff>
                  </from>
                  <to>
                    <xdr:col>15</xdr:col>
                    <xdr:colOff>123825</xdr:colOff>
                    <xdr:row>2</xdr:row>
                    <xdr:rowOff>57150</xdr:rowOff>
                  </to>
                </anchor>
              </controlPr>
            </control>
          </mc:Choice>
        </mc:AlternateContent>
        <mc:AlternateContent xmlns:mc="http://schemas.openxmlformats.org/markup-compatibility/2006">
          <mc:Choice Requires="x14">
            <control shapeId="9219" r:id="rId6" name="Button 5">
              <controlPr defaultSize="0" print="0" autoFill="0" autoLine="0" autoPict="0" macro="[0]!Module3.Goto_Inherent_risk_register">
                <anchor moveWithCells="1" sizeWithCells="1">
                  <from>
                    <xdr:col>8</xdr:col>
                    <xdr:colOff>200025</xdr:colOff>
                    <xdr:row>0</xdr:row>
                    <xdr:rowOff>0</xdr:rowOff>
                  </from>
                  <to>
                    <xdr:col>10</xdr:col>
                    <xdr:colOff>333375</xdr:colOff>
                    <xdr:row>2</xdr:row>
                    <xdr:rowOff>47625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1"/>
  <sheetViews>
    <sheetView tabSelected="1" view="pageBreakPreview" zoomScale="80" zoomScaleNormal="100" zoomScaleSheetLayoutView="80" workbookViewId="0">
      <selection activeCell="B37" sqref="B37:E39"/>
    </sheetView>
  </sheetViews>
  <sheetFormatPr defaultRowHeight="12.75" x14ac:dyDescent="0.2"/>
  <cols>
    <col min="3" max="3" width="25.28515625" customWidth="1"/>
    <col min="4" max="4" width="25.85546875" customWidth="1"/>
    <col min="5" max="5" width="85.7109375" customWidth="1"/>
  </cols>
  <sheetData>
    <row r="1" spans="1:5" ht="18" x14ac:dyDescent="0.25">
      <c r="A1" s="269" t="s">
        <v>294</v>
      </c>
      <c r="B1" s="269"/>
      <c r="C1" s="269"/>
      <c r="D1" s="269"/>
      <c r="E1" s="269"/>
    </row>
    <row r="2" spans="1:5" ht="15.75" customHeight="1" x14ac:dyDescent="0.25">
      <c r="A2" s="185"/>
      <c r="B2" s="185"/>
      <c r="C2" s="184"/>
      <c r="D2" s="184"/>
      <c r="E2" s="184"/>
    </row>
    <row r="3" spans="1:5" ht="15.75" x14ac:dyDescent="0.25">
      <c r="A3" s="270" t="s">
        <v>291</v>
      </c>
      <c r="B3" s="270"/>
      <c r="C3" s="270"/>
      <c r="D3" s="270"/>
      <c r="E3" s="270"/>
    </row>
    <row r="4" spans="1:5" ht="15.75" x14ac:dyDescent="0.25">
      <c r="A4" s="270"/>
      <c r="B4" s="270"/>
      <c r="C4" s="270"/>
      <c r="D4" s="270"/>
      <c r="E4" s="270"/>
    </row>
    <row r="5" spans="1:5" ht="126" customHeight="1" x14ac:dyDescent="0.2">
      <c r="A5" s="268" t="s">
        <v>289</v>
      </c>
      <c r="B5" s="268"/>
      <c r="C5" s="268"/>
      <c r="D5" s="268"/>
      <c r="E5" s="268"/>
    </row>
    <row r="6" spans="1:5" ht="12.75" customHeight="1" x14ac:dyDescent="0.2">
      <c r="A6" s="266" t="s">
        <v>291</v>
      </c>
      <c r="B6" s="267"/>
      <c r="C6" s="267"/>
      <c r="D6" s="267"/>
      <c r="E6" s="267"/>
    </row>
    <row r="7" spans="1:5" ht="25.5" x14ac:dyDescent="0.2">
      <c r="A7" s="173" t="s">
        <v>295</v>
      </c>
      <c r="B7" s="173" t="s">
        <v>17</v>
      </c>
      <c r="C7" s="174" t="s">
        <v>27</v>
      </c>
      <c r="D7" s="174" t="s">
        <v>189</v>
      </c>
      <c r="E7" s="173" t="s">
        <v>190</v>
      </c>
    </row>
    <row r="8" spans="1:5" x14ac:dyDescent="0.2">
      <c r="A8" s="162">
        <v>1</v>
      </c>
      <c r="B8" s="162"/>
      <c r="C8" s="104"/>
      <c r="D8" s="105"/>
      <c r="E8" s="106"/>
    </row>
    <row r="9" spans="1:5" x14ac:dyDescent="0.2">
      <c r="A9" s="162">
        <v>2</v>
      </c>
      <c r="B9" s="162"/>
      <c r="C9" s="104"/>
      <c r="D9" s="105"/>
      <c r="E9" s="103"/>
    </row>
    <row r="10" spans="1:5" x14ac:dyDescent="0.2">
      <c r="A10" s="162">
        <v>3</v>
      </c>
      <c r="B10" s="162"/>
      <c r="C10" s="104"/>
      <c r="D10" s="105"/>
      <c r="E10" s="103"/>
    </row>
    <row r="11" spans="1:5" x14ac:dyDescent="0.2">
      <c r="A11" s="162">
        <v>4</v>
      </c>
      <c r="B11" s="162"/>
      <c r="C11" s="104"/>
      <c r="D11" s="105"/>
      <c r="E11" s="103"/>
    </row>
    <row r="12" spans="1:5" x14ac:dyDescent="0.2">
      <c r="A12" s="162">
        <v>5</v>
      </c>
      <c r="B12" s="162"/>
      <c r="C12" s="104"/>
      <c r="D12" s="105"/>
      <c r="E12" s="103"/>
    </row>
    <row r="13" spans="1:5" ht="12.75" customHeight="1" x14ac:dyDescent="0.2">
      <c r="A13" s="266" t="s">
        <v>291</v>
      </c>
      <c r="B13" s="267"/>
      <c r="C13" s="267"/>
      <c r="D13" s="267"/>
      <c r="E13" s="267"/>
    </row>
    <row r="14" spans="1:5" ht="25.5" x14ac:dyDescent="0.2">
      <c r="A14" s="190" t="s">
        <v>295</v>
      </c>
      <c r="B14" s="190" t="s">
        <v>17</v>
      </c>
      <c r="C14" s="174" t="s">
        <v>27</v>
      </c>
      <c r="D14" s="174" t="s">
        <v>189</v>
      </c>
      <c r="E14" s="190" t="s">
        <v>190</v>
      </c>
    </row>
    <row r="15" spans="1:5" x14ac:dyDescent="0.2">
      <c r="A15" s="162">
        <v>6</v>
      </c>
      <c r="B15" s="162"/>
      <c r="C15" s="104"/>
      <c r="D15" s="105"/>
      <c r="E15" s="103"/>
    </row>
    <row r="16" spans="1:5" ht="284.25" customHeight="1" x14ac:dyDescent="0.2">
      <c r="A16" s="162">
        <v>7</v>
      </c>
      <c r="B16" s="162"/>
      <c r="C16" s="104"/>
      <c r="D16" s="105"/>
      <c r="E16" s="103"/>
    </row>
    <row r="17" spans="1:5" x14ac:dyDescent="0.2">
      <c r="A17" s="162">
        <v>8</v>
      </c>
      <c r="B17" s="162"/>
      <c r="C17" s="104"/>
      <c r="D17" s="105"/>
      <c r="E17" s="103"/>
    </row>
    <row r="18" spans="1:5" x14ac:dyDescent="0.2">
      <c r="A18" s="162">
        <v>9</v>
      </c>
      <c r="B18" s="162"/>
      <c r="C18" s="104"/>
      <c r="D18" s="105"/>
      <c r="E18" s="103"/>
    </row>
    <row r="19" spans="1:5" x14ac:dyDescent="0.2">
      <c r="A19" s="162">
        <v>10</v>
      </c>
      <c r="B19" s="162"/>
      <c r="C19" s="104"/>
      <c r="D19" s="105"/>
      <c r="E19" s="103"/>
    </row>
    <row r="20" spans="1:5" ht="19.5" customHeight="1" x14ac:dyDescent="0.2">
      <c r="A20" s="186"/>
      <c r="B20" s="186"/>
      <c r="C20" s="187"/>
      <c r="D20" s="188"/>
      <c r="E20" s="189"/>
    </row>
    <row r="22" spans="1:5" ht="15.75" x14ac:dyDescent="0.25">
      <c r="A22" s="270" t="s">
        <v>292</v>
      </c>
      <c r="B22" s="270"/>
      <c r="C22" s="270"/>
      <c r="D22" s="270"/>
      <c r="E22" s="270"/>
    </row>
    <row r="23" spans="1:5" x14ac:dyDescent="0.2">
      <c r="A23" s="183"/>
      <c r="B23" s="183"/>
      <c r="C23" s="183"/>
      <c r="D23" s="183"/>
      <c r="E23" s="183"/>
    </row>
    <row r="24" spans="1:5" ht="39.75" customHeight="1" x14ac:dyDescent="0.2">
      <c r="A24" s="268" t="s">
        <v>290</v>
      </c>
      <c r="B24" s="268"/>
      <c r="C24" s="268"/>
      <c r="D24" s="268"/>
      <c r="E24" s="268"/>
    </row>
    <row r="26" spans="1:5" ht="12.75" customHeight="1" x14ac:dyDescent="0.2">
      <c r="A26" s="266" t="s">
        <v>292</v>
      </c>
      <c r="B26" s="267"/>
      <c r="C26" s="267"/>
      <c r="D26" s="267"/>
      <c r="E26" s="267"/>
    </row>
    <row r="27" spans="1:5" ht="25.5" customHeight="1" x14ac:dyDescent="0.2">
      <c r="A27" s="173" t="s">
        <v>295</v>
      </c>
      <c r="B27" s="173" t="s">
        <v>17</v>
      </c>
      <c r="C27" s="174" t="s">
        <v>27</v>
      </c>
      <c r="D27" s="174" t="s">
        <v>189</v>
      </c>
      <c r="E27" s="173" t="s">
        <v>190</v>
      </c>
    </row>
    <row r="28" spans="1:5" x14ac:dyDescent="0.2">
      <c r="A28" s="162">
        <v>1</v>
      </c>
      <c r="B28" s="162"/>
      <c r="C28" s="104"/>
      <c r="D28" s="105"/>
      <c r="E28" s="102"/>
    </row>
    <row r="29" spans="1:5" x14ac:dyDescent="0.2">
      <c r="A29" s="162">
        <v>2</v>
      </c>
      <c r="B29" s="162"/>
      <c r="C29" s="104"/>
      <c r="D29" s="105"/>
      <c r="E29" s="106"/>
    </row>
    <row r="30" spans="1:5" x14ac:dyDescent="0.2">
      <c r="A30" s="162">
        <v>3</v>
      </c>
      <c r="B30" s="162"/>
      <c r="C30" s="104"/>
      <c r="D30" s="105"/>
      <c r="E30" s="102"/>
    </row>
    <row r="31" spans="1:5" x14ac:dyDescent="0.2">
      <c r="A31" s="162">
        <v>4</v>
      </c>
      <c r="B31" s="162"/>
      <c r="C31" s="104"/>
      <c r="D31" s="105"/>
      <c r="E31" s="103"/>
    </row>
    <row r="32" spans="1:5" x14ac:dyDescent="0.2">
      <c r="A32" s="162">
        <v>5</v>
      </c>
      <c r="B32" s="162"/>
      <c r="C32" s="104"/>
      <c r="D32" s="105"/>
      <c r="E32" s="103"/>
    </row>
    <row r="33" spans="1:5" x14ac:dyDescent="0.2">
      <c r="A33" s="162">
        <v>6</v>
      </c>
      <c r="B33" s="162"/>
      <c r="C33" s="104"/>
      <c r="D33" s="105"/>
      <c r="E33" s="103"/>
    </row>
    <row r="34" spans="1:5" x14ac:dyDescent="0.2">
      <c r="A34" s="162">
        <v>7</v>
      </c>
      <c r="B34" s="162"/>
      <c r="C34" s="104"/>
      <c r="D34" s="105"/>
      <c r="E34" s="103"/>
    </row>
    <row r="35" spans="1:5" ht="12.75" customHeight="1" x14ac:dyDescent="0.2">
      <c r="A35" s="266" t="s">
        <v>292</v>
      </c>
      <c r="B35" s="267"/>
      <c r="C35" s="267"/>
      <c r="D35" s="267"/>
      <c r="E35" s="267"/>
    </row>
    <row r="36" spans="1:5" ht="25.5" customHeight="1" x14ac:dyDescent="0.2">
      <c r="A36" s="190" t="s">
        <v>295</v>
      </c>
      <c r="B36" s="190" t="s">
        <v>17</v>
      </c>
      <c r="C36" s="174" t="s">
        <v>27</v>
      </c>
      <c r="D36" s="174" t="s">
        <v>189</v>
      </c>
      <c r="E36" s="190" t="s">
        <v>190</v>
      </c>
    </row>
    <row r="37" spans="1:5" x14ac:dyDescent="0.2">
      <c r="A37" s="162">
        <v>8</v>
      </c>
      <c r="B37" s="162"/>
      <c r="C37" s="104"/>
      <c r="D37" s="105"/>
      <c r="E37" s="103"/>
    </row>
    <row r="38" spans="1:5" x14ac:dyDescent="0.2">
      <c r="A38" s="162">
        <v>9</v>
      </c>
      <c r="B38" s="162"/>
      <c r="C38" s="104"/>
      <c r="D38" s="105"/>
      <c r="E38" s="102"/>
    </row>
    <row r="39" spans="1:5" x14ac:dyDescent="0.2">
      <c r="A39" s="162">
        <v>10</v>
      </c>
      <c r="B39" s="162"/>
      <c r="C39" s="104"/>
      <c r="D39" s="105"/>
      <c r="E39" s="103"/>
    </row>
    <row r="40" spans="1:5" ht="33" customHeight="1" x14ac:dyDescent="0.2">
      <c r="A40" s="186"/>
      <c r="B40" s="186"/>
      <c r="C40" s="187"/>
      <c r="D40" s="188"/>
      <c r="E40" s="189"/>
    </row>
    <row r="41" spans="1:5" x14ac:dyDescent="0.2">
      <c r="A41" s="186"/>
    </row>
  </sheetData>
  <mergeCells count="10">
    <mergeCell ref="A35:E35"/>
    <mergeCell ref="A26:E26"/>
    <mergeCell ref="A5:E5"/>
    <mergeCell ref="A24:E24"/>
    <mergeCell ref="A1:E1"/>
    <mergeCell ref="A4:E4"/>
    <mergeCell ref="A3:E3"/>
    <mergeCell ref="A22:E22"/>
    <mergeCell ref="A6:E6"/>
    <mergeCell ref="A13:E13"/>
  </mergeCells>
  <conditionalFormatting sqref="E15:E20 E8:E12 E28:E34 E37:E40">
    <cfRule type="cellIs" dxfId="17" priority="64" stopIfTrue="1" operator="equal">
      <formula>"Red"</formula>
    </cfRule>
    <cfRule type="cellIs" dxfId="16" priority="65" stopIfTrue="1" operator="equal">
      <formula>"Amber"</formula>
    </cfRule>
    <cfRule type="cellIs" dxfId="15" priority="66" stopIfTrue="1" operator="equal">
      <formula>"Green"</formula>
    </cfRule>
  </conditionalFormatting>
  <dataValidations count="2">
    <dataValidation type="list" allowBlank="1" showErrorMessage="1" sqref="D15:D20 D8:D12 D28:D34 D37:D40">
      <formula1>INDIRECT(SUBSTITUTE(C8," ",""))</formula1>
    </dataValidation>
    <dataValidation type="list" allowBlank="1" showErrorMessage="1" sqref="C15:C20 C8:C12 C28:C34 C37:C40">
      <formula1>RiskArea</formula1>
    </dataValidation>
  </dataValidations>
  <pageMargins left="0.43307086614173229" right="0.31496062992125984" top="0.59055118110236227" bottom="0.15748031496062992" header="0.31496062992125984" footer="0"/>
  <pageSetup paperSize="9" scale="87" fitToHeight="5" orientation="landscape" r:id="rId1"/>
  <headerFooter scaleWithDoc="0" alignWithMargins="0">
    <oddFooter>&amp;R&amp;G</oddFooter>
  </headerFooter>
  <rowBreaks count="3" manualBreakCount="3">
    <brk id="12" max="4" man="1"/>
    <brk id="20" max="4" man="1"/>
    <brk id="34" max="4" man="1"/>
  </rowBreaks>
  <legacyDrawingHF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dimension ref="A1:U169"/>
  <sheetViews>
    <sheetView zoomScaleNormal="100" zoomScaleSheetLayoutView="85" workbookViewId="0">
      <selection activeCell="A9" sqref="A9"/>
    </sheetView>
  </sheetViews>
  <sheetFormatPr defaultRowHeight="12" customHeight="1" x14ac:dyDescent="0.2"/>
  <cols>
    <col min="1" max="1" width="10.7109375" style="157" customWidth="1"/>
    <col min="2" max="3" width="15.7109375" style="122" customWidth="1"/>
    <col min="4" max="4" width="40.7109375" style="122" customWidth="1"/>
    <col min="5" max="5" width="30.7109375" style="122" customWidth="1"/>
    <col min="6" max="6" width="12.85546875" style="123" bestFit="1" customWidth="1"/>
    <col min="7" max="7" width="12" style="124" hidden="1" customWidth="1"/>
    <col min="8" max="8" width="13.42578125" style="123" bestFit="1" customWidth="1"/>
    <col min="9" max="9" width="9.140625" style="125" hidden="1" customWidth="1"/>
    <col min="10" max="10" width="18.7109375" style="126" hidden="1" customWidth="1"/>
    <col min="11" max="11" width="4.28515625" style="124" hidden="1" customWidth="1"/>
    <col min="12" max="12" width="36.7109375" style="122" customWidth="1"/>
    <col min="13" max="13" width="14.85546875" style="122" customWidth="1"/>
    <col min="14" max="14" width="4.7109375" style="125" hidden="1" customWidth="1"/>
    <col min="15" max="15" width="15.42578125" style="127" hidden="1" customWidth="1"/>
    <col min="16" max="16" width="4.42578125" style="124" hidden="1" customWidth="1"/>
    <col min="17" max="17" width="24.7109375" style="122" customWidth="1"/>
    <col min="18" max="18" width="35.7109375" style="122" customWidth="1"/>
    <col min="19" max="19" width="18.5703125" style="122" customWidth="1"/>
    <col min="20" max="20" width="9.7109375" style="122" customWidth="1"/>
    <col min="21" max="21" width="9.140625" style="122" hidden="1" customWidth="1"/>
    <col min="22" max="30" width="9.140625" style="122" customWidth="1"/>
    <col min="31" max="16384" width="9.140625" style="122"/>
  </cols>
  <sheetData>
    <row r="1" spans="1:21" ht="12" customHeight="1" x14ac:dyDescent="0.2">
      <c r="A1" s="121"/>
      <c r="B1" s="43" t="str">
        <f>Beginning!$G$1</f>
        <v>Company Name</v>
      </c>
      <c r="L1" s="43"/>
    </row>
    <row r="2" spans="1:21" ht="12" customHeight="1" x14ac:dyDescent="0.2">
      <c r="A2" s="121"/>
      <c r="B2" s="43" t="str">
        <f>Beginning!$G$2</f>
        <v>Enterprise Risk Management</v>
      </c>
      <c r="L2" s="43"/>
      <c r="S2" s="128"/>
    </row>
    <row r="3" spans="1:21" ht="12" customHeight="1" x14ac:dyDescent="0.2">
      <c r="A3" s="121"/>
      <c r="B3" s="43" t="str">
        <f>Beginning!$G$3</f>
        <v>Overall Risk Assessment</v>
      </c>
      <c r="L3" s="43"/>
    </row>
    <row r="4" spans="1:21" ht="12" customHeight="1" x14ac:dyDescent="0.2">
      <c r="A4" s="121"/>
      <c r="B4" s="43" t="str">
        <f>Beginning!$G$4</f>
        <v>Risk register as at Date</v>
      </c>
      <c r="L4" s="43"/>
    </row>
    <row r="5" spans="1:21" ht="12" customHeight="1" x14ac:dyDescent="0.2">
      <c r="A5" s="121"/>
      <c r="B5" s="43" t="s">
        <v>9</v>
      </c>
      <c r="L5" s="43"/>
    </row>
    <row r="7" spans="1:21" s="130" customFormat="1" ht="12" customHeight="1" x14ac:dyDescent="0.2">
      <c r="A7" s="276" t="s">
        <v>17</v>
      </c>
      <c r="B7" s="276" t="s">
        <v>27</v>
      </c>
      <c r="C7" s="276" t="s">
        <v>189</v>
      </c>
      <c r="D7" s="276" t="s">
        <v>190</v>
      </c>
      <c r="E7" s="276" t="s">
        <v>18</v>
      </c>
      <c r="F7" s="159" t="s">
        <v>284</v>
      </c>
      <c r="G7" s="129"/>
      <c r="H7" s="159" t="s">
        <v>286</v>
      </c>
      <c r="I7" s="271"/>
      <c r="J7" s="276" t="s">
        <v>19</v>
      </c>
      <c r="K7" s="278"/>
      <c r="L7" s="276" t="s">
        <v>20</v>
      </c>
      <c r="M7" s="276" t="s">
        <v>21</v>
      </c>
      <c r="N7" s="271"/>
      <c r="O7" s="276" t="s">
        <v>22</v>
      </c>
      <c r="P7" s="278"/>
      <c r="Q7" s="276" t="s">
        <v>23</v>
      </c>
      <c r="R7" s="276" t="s">
        <v>287</v>
      </c>
      <c r="S7" s="276" t="s">
        <v>24</v>
      </c>
      <c r="T7" s="276" t="s">
        <v>25</v>
      </c>
      <c r="U7" s="276"/>
    </row>
    <row r="8" spans="1:21" s="130" customFormat="1" ht="12" customHeight="1" x14ac:dyDescent="0.2">
      <c r="A8" s="277"/>
      <c r="B8" s="277"/>
      <c r="C8" s="277"/>
      <c r="D8" s="277"/>
      <c r="E8" s="277"/>
      <c r="F8" s="273" t="s">
        <v>285</v>
      </c>
      <c r="G8" s="274"/>
      <c r="H8" s="275"/>
      <c r="I8" s="272"/>
      <c r="J8" s="277"/>
      <c r="K8" s="279"/>
      <c r="L8" s="277"/>
      <c r="M8" s="277"/>
      <c r="N8" s="272"/>
      <c r="O8" s="277"/>
      <c r="P8" s="279"/>
      <c r="Q8" s="277"/>
      <c r="R8" s="277"/>
      <c r="S8" s="277"/>
      <c r="T8" s="277"/>
      <c r="U8" s="277"/>
    </row>
    <row r="9" spans="1:21" s="137" customFormat="1" ht="12" customHeight="1" x14ac:dyDescent="0.2">
      <c r="A9" s="162"/>
      <c r="B9" s="104"/>
      <c r="C9" s="105"/>
      <c r="D9" s="106"/>
      <c r="E9" s="138"/>
      <c r="F9" s="131"/>
      <c r="G9" s="132"/>
      <c r="H9" s="131"/>
      <c r="I9" s="133"/>
      <c r="J9" s="134"/>
      <c r="K9" s="135"/>
      <c r="L9" s="106"/>
      <c r="M9" s="104"/>
      <c r="N9" s="136"/>
      <c r="O9" s="134"/>
      <c r="P9" s="135"/>
      <c r="Q9" s="105"/>
      <c r="R9" s="103"/>
      <c r="S9" s="105"/>
      <c r="T9" s="165"/>
      <c r="U9" s="171">
        <f t="shared" ref="U9:U43" si="0">K9-P9</f>
        <v>0</v>
      </c>
    </row>
    <row r="10" spans="1:21" s="137" customFormat="1" ht="12" customHeight="1" x14ac:dyDescent="0.2">
      <c r="A10" s="162"/>
      <c r="B10" s="104"/>
      <c r="C10" s="105"/>
      <c r="D10" s="105"/>
      <c r="E10" s="104"/>
      <c r="F10" s="131"/>
      <c r="G10" s="132"/>
      <c r="H10" s="131"/>
      <c r="I10" s="133"/>
      <c r="J10" s="134"/>
      <c r="K10" s="135"/>
      <c r="L10" s="103"/>
      <c r="M10" s="104"/>
      <c r="N10" s="136"/>
      <c r="O10" s="134"/>
      <c r="P10" s="135"/>
      <c r="Q10" s="105"/>
      <c r="R10" s="103"/>
      <c r="S10" s="105"/>
      <c r="T10" s="165"/>
      <c r="U10" s="171">
        <f t="shared" si="0"/>
        <v>0</v>
      </c>
    </row>
    <row r="11" spans="1:21" s="137" customFormat="1" ht="12" customHeight="1" x14ac:dyDescent="0.2">
      <c r="A11" s="162"/>
      <c r="B11" s="104"/>
      <c r="C11" s="105"/>
      <c r="D11" s="103"/>
      <c r="E11" s="104"/>
      <c r="F11" s="131"/>
      <c r="G11" s="132"/>
      <c r="H11" s="131"/>
      <c r="I11" s="133"/>
      <c r="J11" s="134"/>
      <c r="K11" s="135"/>
      <c r="L11" s="103"/>
      <c r="M11" s="104"/>
      <c r="N11" s="136"/>
      <c r="O11" s="134"/>
      <c r="P11" s="135"/>
      <c r="Q11" s="105"/>
      <c r="R11" s="103"/>
      <c r="S11" s="105"/>
      <c r="T11" s="166"/>
      <c r="U11" s="171">
        <f t="shared" si="0"/>
        <v>0</v>
      </c>
    </row>
    <row r="12" spans="1:21" s="137" customFormat="1" ht="12" customHeight="1" x14ac:dyDescent="0.2">
      <c r="A12" s="162"/>
      <c r="B12" s="104"/>
      <c r="C12" s="105"/>
      <c r="D12" s="103"/>
      <c r="E12" s="104"/>
      <c r="F12" s="131"/>
      <c r="G12" s="132"/>
      <c r="H12" s="131"/>
      <c r="I12" s="133"/>
      <c r="J12" s="134"/>
      <c r="K12" s="135"/>
      <c r="L12" s="103"/>
      <c r="M12" s="104"/>
      <c r="N12" s="136"/>
      <c r="O12" s="134"/>
      <c r="P12" s="135"/>
      <c r="Q12" s="105"/>
      <c r="R12" s="103"/>
      <c r="S12" s="164"/>
      <c r="T12" s="167"/>
      <c r="U12" s="171">
        <f t="shared" si="0"/>
        <v>0</v>
      </c>
    </row>
    <row r="13" spans="1:21" s="137" customFormat="1" ht="12" customHeight="1" x14ac:dyDescent="0.2">
      <c r="A13" s="162"/>
      <c r="B13" s="104"/>
      <c r="C13" s="105"/>
      <c r="D13" s="103"/>
      <c r="E13" s="102"/>
      <c r="F13" s="131"/>
      <c r="G13" s="132"/>
      <c r="H13" s="131"/>
      <c r="I13" s="133"/>
      <c r="J13" s="134"/>
      <c r="K13" s="135"/>
      <c r="L13" s="103"/>
      <c r="M13" s="104"/>
      <c r="N13" s="136"/>
      <c r="O13" s="134"/>
      <c r="P13" s="135"/>
      <c r="Q13" s="103"/>
      <c r="R13" s="103"/>
      <c r="S13" s="105"/>
      <c r="T13" s="166"/>
      <c r="U13" s="171">
        <f t="shared" si="0"/>
        <v>0</v>
      </c>
    </row>
    <row r="14" spans="1:21" s="137" customFormat="1" ht="12" customHeight="1" x14ac:dyDescent="0.2">
      <c r="A14" s="162"/>
      <c r="B14" s="104"/>
      <c r="C14" s="105"/>
      <c r="D14" s="105"/>
      <c r="E14" s="104"/>
      <c r="F14" s="131"/>
      <c r="G14" s="132"/>
      <c r="H14" s="131"/>
      <c r="I14" s="133"/>
      <c r="J14" s="134"/>
      <c r="K14" s="135"/>
      <c r="L14" s="103"/>
      <c r="M14" s="104"/>
      <c r="N14" s="136"/>
      <c r="O14" s="134"/>
      <c r="P14" s="135"/>
      <c r="Q14" s="105"/>
      <c r="R14" s="103"/>
      <c r="S14" s="105"/>
      <c r="T14" s="165"/>
      <c r="U14" s="171">
        <f t="shared" si="0"/>
        <v>0</v>
      </c>
    </row>
    <row r="15" spans="1:21" s="137" customFormat="1" ht="12" customHeight="1" x14ac:dyDescent="0.2">
      <c r="A15" s="162"/>
      <c r="B15" s="104"/>
      <c r="C15" s="105"/>
      <c r="D15" s="103"/>
      <c r="E15" s="102"/>
      <c r="F15" s="131"/>
      <c r="G15" s="132"/>
      <c r="H15" s="131"/>
      <c r="I15" s="133"/>
      <c r="J15" s="134"/>
      <c r="K15" s="135"/>
      <c r="L15" s="103"/>
      <c r="M15" s="104"/>
      <c r="N15" s="136"/>
      <c r="O15" s="134"/>
      <c r="P15" s="135"/>
      <c r="Q15" s="103"/>
      <c r="R15" s="103"/>
      <c r="S15" s="164"/>
      <c r="T15" s="167"/>
      <c r="U15" s="171">
        <f t="shared" si="0"/>
        <v>0</v>
      </c>
    </row>
    <row r="16" spans="1:21" s="137" customFormat="1" ht="12" customHeight="1" x14ac:dyDescent="0.2">
      <c r="A16" s="162"/>
      <c r="B16" s="104"/>
      <c r="C16" s="105"/>
      <c r="D16" s="103"/>
      <c r="E16" s="102"/>
      <c r="F16" s="131"/>
      <c r="G16" s="132"/>
      <c r="H16" s="131"/>
      <c r="I16" s="133"/>
      <c r="J16" s="134"/>
      <c r="K16" s="135"/>
      <c r="L16" s="103"/>
      <c r="M16" s="104"/>
      <c r="N16" s="136"/>
      <c r="O16" s="134"/>
      <c r="P16" s="135"/>
      <c r="Q16" s="103"/>
      <c r="R16" s="103"/>
      <c r="S16" s="164"/>
      <c r="T16" s="167"/>
      <c r="U16" s="171">
        <f t="shared" si="0"/>
        <v>0</v>
      </c>
    </row>
    <row r="17" spans="1:21" s="137" customFormat="1" ht="12" customHeight="1" x14ac:dyDescent="0.2">
      <c r="A17" s="162"/>
      <c r="B17" s="104"/>
      <c r="C17" s="105"/>
      <c r="D17" s="105"/>
      <c r="E17" s="104"/>
      <c r="F17" s="131"/>
      <c r="G17" s="132"/>
      <c r="H17" s="131"/>
      <c r="I17" s="133"/>
      <c r="J17" s="134"/>
      <c r="K17" s="135"/>
      <c r="L17" s="103"/>
      <c r="M17" s="104"/>
      <c r="N17" s="136"/>
      <c r="O17" s="134"/>
      <c r="P17" s="135"/>
      <c r="Q17" s="103"/>
      <c r="R17" s="103"/>
      <c r="S17" s="105"/>
      <c r="T17" s="165"/>
      <c r="U17" s="171">
        <f t="shared" si="0"/>
        <v>0</v>
      </c>
    </row>
    <row r="18" spans="1:21" s="142" customFormat="1" ht="12" customHeight="1" x14ac:dyDescent="0.2">
      <c r="A18" s="162"/>
      <c r="B18" s="104"/>
      <c r="C18" s="105"/>
      <c r="D18" s="103"/>
      <c r="E18" s="102"/>
      <c r="F18" s="131"/>
      <c r="G18" s="132"/>
      <c r="H18" s="131"/>
      <c r="I18" s="133"/>
      <c r="J18" s="134"/>
      <c r="K18" s="135"/>
      <c r="L18" s="103"/>
      <c r="M18" s="104"/>
      <c r="N18" s="136"/>
      <c r="O18" s="134"/>
      <c r="P18" s="135"/>
      <c r="Q18" s="105"/>
      <c r="R18" s="103"/>
      <c r="S18" s="105"/>
      <c r="T18" s="165"/>
      <c r="U18" s="171">
        <f t="shared" si="0"/>
        <v>0</v>
      </c>
    </row>
    <row r="19" spans="1:21" s="137" customFormat="1" ht="12" customHeight="1" x14ac:dyDescent="0.2">
      <c r="A19" s="162"/>
      <c r="B19" s="104"/>
      <c r="C19" s="105"/>
      <c r="D19" s="103"/>
      <c r="E19" s="104"/>
      <c r="F19" s="131"/>
      <c r="G19" s="132"/>
      <c r="H19" s="131"/>
      <c r="I19" s="133"/>
      <c r="J19" s="134"/>
      <c r="K19" s="135"/>
      <c r="L19" s="105"/>
      <c r="M19" s="104"/>
      <c r="N19" s="136"/>
      <c r="O19" s="134"/>
      <c r="P19" s="135"/>
      <c r="Q19" s="103"/>
      <c r="R19" s="103"/>
      <c r="S19" s="105"/>
      <c r="T19" s="165"/>
      <c r="U19" s="171">
        <f t="shared" si="0"/>
        <v>0</v>
      </c>
    </row>
    <row r="20" spans="1:21" s="137" customFormat="1" ht="12" customHeight="1" x14ac:dyDescent="0.2">
      <c r="A20" s="162"/>
      <c r="B20" s="104"/>
      <c r="C20" s="105"/>
      <c r="D20" s="104"/>
      <c r="E20" s="104"/>
      <c r="F20" s="131"/>
      <c r="G20" s="132"/>
      <c r="H20" s="131"/>
      <c r="I20" s="133"/>
      <c r="J20" s="134"/>
      <c r="K20" s="135"/>
      <c r="L20" s="105"/>
      <c r="M20" s="104"/>
      <c r="N20" s="136"/>
      <c r="O20" s="134"/>
      <c r="P20" s="135"/>
      <c r="Q20" s="105"/>
      <c r="R20" s="103"/>
      <c r="S20" s="105"/>
      <c r="T20" s="165"/>
      <c r="U20" s="171">
        <f t="shared" si="0"/>
        <v>0</v>
      </c>
    </row>
    <row r="21" spans="1:21" s="137" customFormat="1" ht="12" customHeight="1" x14ac:dyDescent="0.2">
      <c r="A21" s="162"/>
      <c r="B21" s="104"/>
      <c r="C21" s="105"/>
      <c r="D21" s="103"/>
      <c r="E21" s="104"/>
      <c r="F21" s="131"/>
      <c r="G21" s="132"/>
      <c r="H21" s="131"/>
      <c r="I21" s="133"/>
      <c r="J21" s="134"/>
      <c r="K21" s="135"/>
      <c r="L21" s="105"/>
      <c r="M21" s="104"/>
      <c r="N21" s="136"/>
      <c r="O21" s="134"/>
      <c r="P21" s="135"/>
      <c r="Q21" s="105"/>
      <c r="R21" s="103"/>
      <c r="S21" s="105"/>
      <c r="T21" s="165"/>
      <c r="U21" s="171">
        <f t="shared" si="0"/>
        <v>0</v>
      </c>
    </row>
    <row r="22" spans="1:21" s="137" customFormat="1" ht="12" customHeight="1" x14ac:dyDescent="0.2">
      <c r="A22" s="162"/>
      <c r="B22" s="104"/>
      <c r="C22" s="105"/>
      <c r="D22" s="102"/>
      <c r="E22" s="104"/>
      <c r="F22" s="131"/>
      <c r="G22" s="132"/>
      <c r="H22" s="131"/>
      <c r="I22" s="133"/>
      <c r="J22" s="134"/>
      <c r="K22" s="135"/>
      <c r="L22" s="103"/>
      <c r="M22" s="104"/>
      <c r="N22" s="136"/>
      <c r="O22" s="134"/>
      <c r="P22" s="135"/>
      <c r="Q22" s="103"/>
      <c r="R22" s="103"/>
      <c r="S22" s="105"/>
      <c r="T22" s="165"/>
      <c r="U22" s="171">
        <f t="shared" si="0"/>
        <v>0</v>
      </c>
    </row>
    <row r="23" spans="1:21" s="137" customFormat="1" ht="12" customHeight="1" x14ac:dyDescent="0.2">
      <c r="A23" s="162"/>
      <c r="B23" s="104"/>
      <c r="C23" s="105"/>
      <c r="D23" s="103"/>
      <c r="E23" s="102"/>
      <c r="F23" s="131"/>
      <c r="G23" s="132"/>
      <c r="H23" s="131"/>
      <c r="I23" s="133"/>
      <c r="J23" s="134"/>
      <c r="K23" s="135"/>
      <c r="L23" s="103"/>
      <c r="M23" s="104"/>
      <c r="N23" s="136"/>
      <c r="O23" s="134"/>
      <c r="P23" s="135"/>
      <c r="Q23" s="103"/>
      <c r="R23" s="103"/>
      <c r="S23" s="164"/>
      <c r="T23" s="167"/>
      <c r="U23" s="171">
        <f t="shared" si="0"/>
        <v>0</v>
      </c>
    </row>
    <row r="24" spans="1:21" s="137" customFormat="1" ht="12" customHeight="1" x14ac:dyDescent="0.2">
      <c r="A24" s="162"/>
      <c r="B24" s="104"/>
      <c r="C24" s="105"/>
      <c r="D24" s="103"/>
      <c r="E24" s="102"/>
      <c r="F24" s="131"/>
      <c r="G24" s="132"/>
      <c r="H24" s="131"/>
      <c r="I24" s="133"/>
      <c r="J24" s="134"/>
      <c r="K24" s="135"/>
      <c r="L24" s="103"/>
      <c r="M24" s="104"/>
      <c r="N24" s="136"/>
      <c r="O24" s="134"/>
      <c r="P24" s="135"/>
      <c r="Q24" s="103"/>
      <c r="R24" s="103"/>
      <c r="S24" s="164"/>
      <c r="T24" s="167"/>
      <c r="U24" s="171">
        <f t="shared" si="0"/>
        <v>0</v>
      </c>
    </row>
    <row r="25" spans="1:21" s="137" customFormat="1" ht="12" customHeight="1" x14ac:dyDescent="0.2">
      <c r="A25" s="162"/>
      <c r="B25" s="104"/>
      <c r="C25" s="105"/>
      <c r="D25" s="102"/>
      <c r="E25" s="104"/>
      <c r="F25" s="131"/>
      <c r="G25" s="132"/>
      <c r="H25" s="131"/>
      <c r="I25" s="133"/>
      <c r="J25" s="134"/>
      <c r="K25" s="135"/>
      <c r="L25" s="103"/>
      <c r="M25" s="104"/>
      <c r="N25" s="136"/>
      <c r="O25" s="134"/>
      <c r="P25" s="135"/>
      <c r="Q25" s="105"/>
      <c r="R25" s="103"/>
      <c r="S25" s="105"/>
      <c r="T25" s="166"/>
      <c r="U25" s="171">
        <f t="shared" si="0"/>
        <v>0</v>
      </c>
    </row>
    <row r="26" spans="1:21" s="137" customFormat="1" ht="12" customHeight="1" x14ac:dyDescent="0.2">
      <c r="A26" s="162"/>
      <c r="B26" s="104"/>
      <c r="C26" s="105"/>
      <c r="D26" s="103"/>
      <c r="E26" s="104"/>
      <c r="F26" s="131"/>
      <c r="G26" s="132"/>
      <c r="H26" s="131"/>
      <c r="I26" s="133"/>
      <c r="J26" s="134"/>
      <c r="K26" s="135"/>
      <c r="L26" s="103"/>
      <c r="M26" s="104"/>
      <c r="N26" s="136"/>
      <c r="O26" s="134"/>
      <c r="P26" s="135"/>
      <c r="Q26" s="105"/>
      <c r="R26" s="103"/>
      <c r="S26" s="105"/>
      <c r="T26" s="165"/>
      <c r="U26" s="171">
        <f t="shared" si="0"/>
        <v>0</v>
      </c>
    </row>
    <row r="27" spans="1:21" s="137" customFormat="1" ht="12" customHeight="1" x14ac:dyDescent="0.2">
      <c r="A27" s="162"/>
      <c r="B27" s="104"/>
      <c r="C27" s="105"/>
      <c r="D27" s="103"/>
      <c r="E27" s="104"/>
      <c r="F27" s="131"/>
      <c r="G27" s="132"/>
      <c r="H27" s="131"/>
      <c r="I27" s="133"/>
      <c r="J27" s="134"/>
      <c r="K27" s="135"/>
      <c r="L27" s="103"/>
      <c r="M27" s="104"/>
      <c r="N27" s="136"/>
      <c r="O27" s="134"/>
      <c r="P27" s="135"/>
      <c r="Q27" s="103"/>
      <c r="R27" s="103"/>
      <c r="S27" s="105"/>
      <c r="T27" s="165"/>
      <c r="U27" s="171">
        <f t="shared" si="0"/>
        <v>0</v>
      </c>
    </row>
    <row r="28" spans="1:21" s="137" customFormat="1" ht="12" customHeight="1" x14ac:dyDescent="0.2">
      <c r="A28" s="162"/>
      <c r="B28" s="138"/>
      <c r="C28" s="138"/>
      <c r="D28" s="103"/>
      <c r="E28" s="104"/>
      <c r="F28" s="139"/>
      <c r="G28" s="140"/>
      <c r="H28" s="139"/>
      <c r="I28" s="141"/>
      <c r="J28" s="134"/>
      <c r="K28" s="140"/>
      <c r="L28" s="103"/>
      <c r="M28" s="138"/>
      <c r="N28" s="141"/>
      <c r="O28" s="134"/>
      <c r="P28" s="140"/>
      <c r="Q28" s="103"/>
      <c r="R28" s="103"/>
      <c r="S28" s="138"/>
      <c r="T28" s="168"/>
      <c r="U28" s="171">
        <f t="shared" si="0"/>
        <v>0</v>
      </c>
    </row>
    <row r="29" spans="1:21" s="137" customFormat="1" ht="12" customHeight="1" x14ac:dyDescent="0.2">
      <c r="A29" s="162"/>
      <c r="B29" s="104"/>
      <c r="C29" s="105"/>
      <c r="D29" s="103"/>
      <c r="E29" s="104"/>
      <c r="F29" s="131"/>
      <c r="G29" s="132"/>
      <c r="H29" s="131"/>
      <c r="I29" s="133"/>
      <c r="J29" s="134"/>
      <c r="K29" s="135"/>
      <c r="L29" s="103"/>
      <c r="M29" s="104"/>
      <c r="N29" s="136"/>
      <c r="O29" s="134"/>
      <c r="P29" s="135"/>
      <c r="Q29" s="103"/>
      <c r="R29" s="103"/>
      <c r="S29" s="105"/>
      <c r="T29" s="165"/>
      <c r="U29" s="171">
        <f t="shared" si="0"/>
        <v>0</v>
      </c>
    </row>
    <row r="30" spans="1:21" s="137" customFormat="1" ht="12" customHeight="1" x14ac:dyDescent="0.2">
      <c r="A30" s="162"/>
      <c r="B30" s="104"/>
      <c r="C30" s="105"/>
      <c r="D30" s="103"/>
      <c r="E30" s="104"/>
      <c r="F30" s="131"/>
      <c r="G30" s="132"/>
      <c r="H30" s="131"/>
      <c r="I30" s="133"/>
      <c r="J30" s="134"/>
      <c r="K30" s="135"/>
      <c r="L30" s="103"/>
      <c r="M30" s="104"/>
      <c r="N30" s="136"/>
      <c r="O30" s="134"/>
      <c r="P30" s="135"/>
      <c r="Q30" s="103"/>
      <c r="R30" s="103"/>
      <c r="S30" s="105"/>
      <c r="T30" s="165"/>
      <c r="U30" s="171">
        <f t="shared" si="0"/>
        <v>0</v>
      </c>
    </row>
    <row r="31" spans="1:21" s="137" customFormat="1" ht="12" customHeight="1" x14ac:dyDescent="0.2">
      <c r="A31" s="162"/>
      <c r="B31" s="104"/>
      <c r="C31" s="105"/>
      <c r="D31" s="103"/>
      <c r="E31" s="102"/>
      <c r="F31" s="131"/>
      <c r="G31" s="132"/>
      <c r="H31" s="131"/>
      <c r="I31" s="133"/>
      <c r="J31" s="134"/>
      <c r="K31" s="135"/>
      <c r="L31" s="103"/>
      <c r="M31" s="104"/>
      <c r="N31" s="136"/>
      <c r="O31" s="134"/>
      <c r="P31" s="135"/>
      <c r="Q31" s="103"/>
      <c r="R31" s="103"/>
      <c r="S31" s="164"/>
      <c r="T31" s="167"/>
      <c r="U31" s="171">
        <f t="shared" si="0"/>
        <v>0</v>
      </c>
    </row>
    <row r="32" spans="1:21" s="137" customFormat="1" ht="12" customHeight="1" x14ac:dyDescent="0.2">
      <c r="A32" s="162"/>
      <c r="B32" s="104"/>
      <c r="C32" s="105"/>
      <c r="D32" s="103"/>
      <c r="E32" s="104"/>
      <c r="F32" s="131"/>
      <c r="G32" s="132"/>
      <c r="H32" s="131"/>
      <c r="I32" s="133"/>
      <c r="J32" s="134"/>
      <c r="K32" s="135"/>
      <c r="L32" s="103"/>
      <c r="M32" s="104"/>
      <c r="N32" s="136"/>
      <c r="O32" s="134"/>
      <c r="P32" s="135"/>
      <c r="Q32" s="103"/>
      <c r="R32" s="103"/>
      <c r="S32" s="105"/>
      <c r="T32" s="165"/>
      <c r="U32" s="171">
        <f t="shared" si="0"/>
        <v>0</v>
      </c>
    </row>
    <row r="33" spans="1:21" s="137" customFormat="1" ht="12" customHeight="1" x14ac:dyDescent="0.2">
      <c r="A33" s="162"/>
      <c r="B33" s="104"/>
      <c r="C33" s="105"/>
      <c r="D33" s="103"/>
      <c r="E33" s="102"/>
      <c r="F33" s="131"/>
      <c r="G33" s="132"/>
      <c r="H33" s="131"/>
      <c r="I33" s="133"/>
      <c r="J33" s="134"/>
      <c r="K33" s="135"/>
      <c r="L33" s="103"/>
      <c r="M33" s="104"/>
      <c r="N33" s="136"/>
      <c r="O33" s="134"/>
      <c r="P33" s="135"/>
      <c r="Q33" s="105"/>
      <c r="R33" s="103"/>
      <c r="S33" s="105"/>
      <c r="T33" s="165"/>
      <c r="U33" s="171">
        <f t="shared" si="0"/>
        <v>0</v>
      </c>
    </row>
    <row r="34" spans="1:21" s="137" customFormat="1" ht="12" customHeight="1" x14ac:dyDescent="0.2">
      <c r="A34" s="162"/>
      <c r="B34" s="104"/>
      <c r="C34" s="105"/>
      <c r="D34" s="103"/>
      <c r="E34" s="104"/>
      <c r="F34" s="131"/>
      <c r="G34" s="132"/>
      <c r="H34" s="131"/>
      <c r="I34" s="133"/>
      <c r="J34" s="134"/>
      <c r="K34" s="135"/>
      <c r="L34" s="103"/>
      <c r="M34" s="104"/>
      <c r="N34" s="136"/>
      <c r="O34" s="134"/>
      <c r="P34" s="135"/>
      <c r="Q34" s="103"/>
      <c r="R34" s="103"/>
      <c r="S34" s="105"/>
      <c r="T34" s="165"/>
      <c r="U34" s="171">
        <f t="shared" si="0"/>
        <v>0</v>
      </c>
    </row>
    <row r="35" spans="1:21" s="137" customFormat="1" ht="12" customHeight="1" x14ac:dyDescent="0.2">
      <c r="A35" s="162"/>
      <c r="B35" s="104"/>
      <c r="C35" s="105"/>
      <c r="D35" s="103"/>
      <c r="E35" s="102"/>
      <c r="F35" s="131"/>
      <c r="G35" s="132"/>
      <c r="H35" s="131"/>
      <c r="I35" s="133"/>
      <c r="J35" s="134"/>
      <c r="K35" s="135"/>
      <c r="L35" s="103"/>
      <c r="M35" s="104"/>
      <c r="N35" s="136"/>
      <c r="O35" s="134"/>
      <c r="P35" s="135"/>
      <c r="Q35" s="103"/>
      <c r="R35" s="103"/>
      <c r="S35" s="164"/>
      <c r="T35" s="167"/>
      <c r="U35" s="171">
        <f t="shared" si="0"/>
        <v>0</v>
      </c>
    </row>
    <row r="36" spans="1:21" s="137" customFormat="1" ht="12" customHeight="1" x14ac:dyDescent="0.2">
      <c r="A36" s="162"/>
      <c r="B36" s="104"/>
      <c r="C36" s="105"/>
      <c r="D36" s="103"/>
      <c r="E36" s="104"/>
      <c r="F36" s="131"/>
      <c r="G36" s="132"/>
      <c r="H36" s="131"/>
      <c r="I36" s="133"/>
      <c r="J36" s="134"/>
      <c r="K36" s="135"/>
      <c r="L36" s="105"/>
      <c r="M36" s="104"/>
      <c r="N36" s="136"/>
      <c r="O36" s="134"/>
      <c r="P36" s="135"/>
      <c r="Q36" s="105"/>
      <c r="R36" s="105"/>
      <c r="S36" s="143"/>
      <c r="T36" s="169"/>
      <c r="U36" s="171">
        <f t="shared" si="0"/>
        <v>0</v>
      </c>
    </row>
    <row r="37" spans="1:21" ht="12" customHeight="1" x14ac:dyDescent="0.2">
      <c r="A37" s="162"/>
      <c r="B37" s="104"/>
      <c r="C37" s="105"/>
      <c r="D37" s="103"/>
      <c r="E37" s="102"/>
      <c r="F37" s="131"/>
      <c r="G37" s="132"/>
      <c r="H37" s="131"/>
      <c r="I37" s="133"/>
      <c r="J37" s="134"/>
      <c r="K37" s="135"/>
      <c r="L37" s="103"/>
      <c r="M37" s="104"/>
      <c r="N37" s="136"/>
      <c r="O37" s="134"/>
      <c r="P37" s="135"/>
      <c r="Q37" s="105"/>
      <c r="R37" s="103"/>
      <c r="S37" s="163"/>
      <c r="T37" s="172"/>
      <c r="U37" s="171">
        <f t="shared" si="0"/>
        <v>0</v>
      </c>
    </row>
    <row r="38" spans="1:21" ht="12" customHeight="1" x14ac:dyDescent="0.2">
      <c r="A38" s="162"/>
      <c r="B38" s="104"/>
      <c r="C38" s="105"/>
      <c r="D38" s="103"/>
      <c r="E38" s="104"/>
      <c r="F38" s="131"/>
      <c r="G38" s="132"/>
      <c r="H38" s="131"/>
      <c r="I38" s="133"/>
      <c r="J38" s="134"/>
      <c r="K38" s="135"/>
      <c r="L38" s="103"/>
      <c r="M38" s="104"/>
      <c r="N38" s="136"/>
      <c r="O38" s="134"/>
      <c r="P38" s="135"/>
      <c r="Q38" s="105"/>
      <c r="R38" s="103"/>
      <c r="S38" s="163"/>
      <c r="T38" s="170"/>
      <c r="U38" s="171">
        <f t="shared" si="0"/>
        <v>0</v>
      </c>
    </row>
    <row r="39" spans="1:21" ht="12" customHeight="1" x14ac:dyDescent="0.2">
      <c r="A39" s="162"/>
      <c r="B39" s="104"/>
      <c r="C39" s="105"/>
      <c r="D39" s="103"/>
      <c r="E39" s="104"/>
      <c r="F39" s="131"/>
      <c r="G39" s="132"/>
      <c r="H39" s="131"/>
      <c r="I39" s="133"/>
      <c r="J39" s="134"/>
      <c r="K39" s="135"/>
      <c r="L39" s="103"/>
      <c r="M39" s="104"/>
      <c r="N39" s="136"/>
      <c r="O39" s="134"/>
      <c r="P39" s="135"/>
      <c r="Q39" s="105"/>
      <c r="R39" s="103"/>
      <c r="S39" s="163"/>
      <c r="T39" s="172"/>
      <c r="U39" s="171">
        <f t="shared" si="0"/>
        <v>0</v>
      </c>
    </row>
    <row r="40" spans="1:21" ht="12" customHeight="1" x14ac:dyDescent="0.2">
      <c r="A40" s="162"/>
      <c r="B40" s="104"/>
      <c r="C40" s="105"/>
      <c r="D40" s="104"/>
      <c r="E40" s="104"/>
      <c r="F40" s="131"/>
      <c r="G40" s="132"/>
      <c r="H40" s="131"/>
      <c r="I40" s="133"/>
      <c r="J40" s="134"/>
      <c r="K40" s="135"/>
      <c r="L40" s="105"/>
      <c r="M40" s="104"/>
      <c r="N40" s="136"/>
      <c r="O40" s="134"/>
      <c r="P40" s="135"/>
      <c r="Q40" s="103"/>
      <c r="R40" s="105"/>
      <c r="S40" s="163"/>
      <c r="T40" s="170"/>
      <c r="U40" s="171">
        <f t="shared" si="0"/>
        <v>0</v>
      </c>
    </row>
    <row r="41" spans="1:21" ht="12" customHeight="1" x14ac:dyDescent="0.2">
      <c r="A41" s="162"/>
      <c r="B41" s="104"/>
      <c r="C41" s="105"/>
      <c r="D41" s="103"/>
      <c r="E41" s="102"/>
      <c r="F41" s="131"/>
      <c r="G41" s="132"/>
      <c r="H41" s="131"/>
      <c r="I41" s="133"/>
      <c r="J41" s="134"/>
      <c r="K41" s="135"/>
      <c r="L41" s="103"/>
      <c r="M41" s="104"/>
      <c r="N41" s="136"/>
      <c r="O41" s="134"/>
      <c r="P41" s="135"/>
      <c r="Q41" s="103"/>
      <c r="R41" s="103"/>
      <c r="S41" s="163"/>
      <c r="T41" s="170"/>
      <c r="U41" s="171">
        <f t="shared" si="0"/>
        <v>0</v>
      </c>
    </row>
    <row r="42" spans="1:21" ht="12" customHeight="1" x14ac:dyDescent="0.2">
      <c r="A42" s="162"/>
      <c r="B42" s="104"/>
      <c r="C42" s="105"/>
      <c r="D42" s="105"/>
      <c r="E42" s="104"/>
      <c r="F42" s="131"/>
      <c r="G42" s="132"/>
      <c r="H42" s="131"/>
      <c r="I42" s="133"/>
      <c r="J42" s="134"/>
      <c r="K42" s="135"/>
      <c r="L42" s="103"/>
      <c r="M42" s="104"/>
      <c r="N42" s="136"/>
      <c r="O42" s="134"/>
      <c r="P42" s="135"/>
      <c r="Q42" s="103"/>
      <c r="R42" s="103"/>
      <c r="S42" s="163"/>
      <c r="T42" s="170"/>
      <c r="U42" s="171">
        <f t="shared" si="0"/>
        <v>0</v>
      </c>
    </row>
    <row r="43" spans="1:21" ht="12" customHeight="1" x14ac:dyDescent="0.2">
      <c r="A43" s="162"/>
      <c r="B43" s="104"/>
      <c r="C43" s="105"/>
      <c r="D43" s="103"/>
      <c r="E43" s="102"/>
      <c r="F43" s="131"/>
      <c r="G43" s="132"/>
      <c r="H43" s="131"/>
      <c r="I43" s="133"/>
      <c r="J43" s="134"/>
      <c r="K43" s="135"/>
      <c r="L43" s="103"/>
      <c r="M43" s="104"/>
      <c r="N43" s="136"/>
      <c r="O43" s="134"/>
      <c r="P43" s="135"/>
      <c r="Q43" s="103"/>
      <c r="R43" s="103"/>
      <c r="S43" s="163"/>
      <c r="T43" s="172"/>
      <c r="U43" s="171">
        <f t="shared" si="0"/>
        <v>0</v>
      </c>
    </row>
    <row r="44" spans="1:21" ht="12" customHeight="1" x14ac:dyDescent="0.2">
      <c r="A44" s="146"/>
      <c r="B44" s="147"/>
      <c r="C44" s="147"/>
      <c r="D44" s="147"/>
      <c r="E44" s="147"/>
      <c r="F44" s="148"/>
      <c r="G44" s="149"/>
      <c r="H44" s="148"/>
      <c r="I44" s="150"/>
      <c r="J44" s="151"/>
      <c r="K44" s="152"/>
      <c r="L44" s="147"/>
      <c r="M44" s="147"/>
      <c r="N44" s="150"/>
      <c r="O44" s="153"/>
      <c r="P44" s="152"/>
    </row>
    <row r="45" spans="1:21" ht="12" customHeight="1" x14ac:dyDescent="0.2">
      <c r="A45" s="146"/>
      <c r="B45" s="144" t="s">
        <v>27</v>
      </c>
      <c r="C45" s="147"/>
      <c r="D45" s="147"/>
      <c r="E45" s="147"/>
      <c r="F45" s="148"/>
      <c r="G45" s="149"/>
      <c r="H45" s="148"/>
      <c r="I45" s="150"/>
      <c r="J45" s="151"/>
      <c r="K45" s="152"/>
      <c r="L45" s="147"/>
      <c r="M45" s="147"/>
      <c r="N45" s="150"/>
      <c r="O45" s="153"/>
      <c r="P45" s="152"/>
    </row>
    <row r="46" spans="1:21" ht="12" customHeight="1" x14ac:dyDescent="0.2">
      <c r="A46" s="146">
        <v>1</v>
      </c>
      <c r="B46" s="147" t="s">
        <v>253</v>
      </c>
      <c r="C46" s="147"/>
      <c r="D46" s="147"/>
      <c r="E46" s="147"/>
      <c r="F46" s="148"/>
      <c r="G46" s="149"/>
      <c r="H46" s="148"/>
      <c r="I46" s="150"/>
      <c r="J46" s="151"/>
      <c r="K46" s="152"/>
      <c r="L46" s="147"/>
      <c r="M46" s="147"/>
      <c r="N46" s="150"/>
      <c r="O46" s="153"/>
      <c r="P46" s="152"/>
    </row>
    <row r="47" spans="1:21" ht="12" customHeight="1" x14ac:dyDescent="0.2">
      <c r="A47" s="146">
        <v>2</v>
      </c>
      <c r="B47" s="147" t="s">
        <v>254</v>
      </c>
      <c r="C47" s="147"/>
      <c r="D47" s="147"/>
      <c r="E47" s="147"/>
      <c r="F47" s="148"/>
      <c r="G47" s="149"/>
      <c r="H47" s="148"/>
      <c r="I47" s="150"/>
      <c r="J47" s="151"/>
      <c r="K47" s="152"/>
      <c r="L47" s="147"/>
      <c r="M47" s="147"/>
      <c r="N47" s="150"/>
      <c r="O47" s="153"/>
      <c r="P47" s="152"/>
    </row>
    <row r="48" spans="1:21" ht="12" customHeight="1" x14ac:dyDescent="0.2">
      <c r="A48" s="146">
        <v>3</v>
      </c>
      <c r="B48" s="147" t="s">
        <v>97</v>
      </c>
      <c r="C48" s="147"/>
      <c r="D48" s="147"/>
      <c r="E48" s="147"/>
      <c r="F48" s="148"/>
      <c r="G48" s="149"/>
      <c r="H48" s="148"/>
      <c r="I48" s="150"/>
      <c r="J48" s="151"/>
      <c r="K48" s="152"/>
      <c r="L48" s="147"/>
      <c r="M48" s="147"/>
      <c r="N48" s="150"/>
      <c r="O48" s="153"/>
      <c r="P48" s="152"/>
    </row>
    <row r="49" spans="1:16" ht="12" customHeight="1" x14ac:dyDescent="0.2">
      <c r="A49" s="146">
        <v>4</v>
      </c>
      <c r="B49" s="147" t="s">
        <v>255</v>
      </c>
      <c r="C49" s="147"/>
      <c r="D49" s="147"/>
      <c r="E49" s="147"/>
      <c r="F49" s="148"/>
      <c r="G49" s="149"/>
      <c r="H49" s="148"/>
      <c r="I49" s="150"/>
      <c r="J49" s="151"/>
      <c r="K49" s="152"/>
      <c r="L49" s="147"/>
      <c r="M49" s="147"/>
      <c r="N49" s="150"/>
      <c r="O49" s="153"/>
      <c r="P49" s="152"/>
    </row>
    <row r="50" spans="1:16" ht="12" customHeight="1" x14ac:dyDescent="0.2">
      <c r="A50" s="146">
        <v>5</v>
      </c>
      <c r="B50" s="147" t="s">
        <v>235</v>
      </c>
      <c r="C50" s="147"/>
      <c r="D50" s="147"/>
      <c r="E50" s="147"/>
      <c r="F50" s="148"/>
      <c r="G50" s="149"/>
      <c r="H50" s="148"/>
      <c r="I50" s="150"/>
      <c r="J50" s="151"/>
      <c r="K50" s="152"/>
      <c r="L50" s="147"/>
      <c r="M50" s="147"/>
      <c r="N50" s="150"/>
      <c r="O50" s="153"/>
      <c r="P50" s="152"/>
    </row>
    <row r="51" spans="1:16" ht="12" customHeight="1" x14ac:dyDescent="0.2">
      <c r="A51" s="146">
        <v>6</v>
      </c>
      <c r="B51" s="147" t="s">
        <v>256</v>
      </c>
      <c r="C51" s="147"/>
      <c r="D51" s="147"/>
      <c r="E51" s="147"/>
      <c r="F51" s="148"/>
      <c r="G51" s="149"/>
      <c r="H51" s="148"/>
      <c r="I51" s="150"/>
      <c r="J51" s="151"/>
      <c r="K51" s="152"/>
      <c r="L51" s="147"/>
      <c r="M51" s="147"/>
      <c r="N51" s="150"/>
      <c r="O51" s="153"/>
      <c r="P51" s="152"/>
    </row>
    <row r="52" spans="1:16" ht="12" customHeight="1" x14ac:dyDescent="0.2">
      <c r="A52" s="146">
        <v>7</v>
      </c>
      <c r="B52" s="147" t="s">
        <v>257</v>
      </c>
      <c r="C52" s="147"/>
      <c r="D52" s="154"/>
      <c r="E52" s="147"/>
      <c r="F52" s="148"/>
      <c r="G52" s="152"/>
      <c r="H52" s="148"/>
      <c r="I52" s="150"/>
      <c r="J52" s="151"/>
      <c r="K52" s="152"/>
      <c r="L52" s="147"/>
      <c r="M52" s="147"/>
      <c r="N52" s="150"/>
      <c r="O52" s="153"/>
      <c r="P52" s="152"/>
    </row>
    <row r="53" spans="1:16" ht="12" customHeight="1" x14ac:dyDescent="0.2">
      <c r="A53" s="146">
        <v>8</v>
      </c>
      <c r="B53" s="147" t="s">
        <v>252</v>
      </c>
      <c r="C53" s="147"/>
      <c r="D53" s="147"/>
      <c r="E53" s="147"/>
      <c r="F53" s="148"/>
      <c r="G53" s="152"/>
      <c r="H53" s="148"/>
      <c r="I53" s="150"/>
      <c r="J53" s="151"/>
      <c r="K53" s="152"/>
      <c r="L53" s="147"/>
      <c r="M53" s="147"/>
      <c r="N53" s="150"/>
      <c r="O53" s="153"/>
      <c r="P53" s="152"/>
    </row>
    <row r="54" spans="1:16" ht="12" customHeight="1" x14ac:dyDescent="0.2">
      <c r="A54" s="146">
        <v>9</v>
      </c>
      <c r="B54" s="144"/>
      <c r="C54" s="147"/>
      <c r="D54" s="147"/>
      <c r="E54" s="147"/>
      <c r="F54" s="148"/>
      <c r="G54" s="155"/>
      <c r="H54" s="148"/>
      <c r="I54" s="156"/>
      <c r="J54" s="151"/>
      <c r="K54" s="152"/>
      <c r="L54" s="147"/>
      <c r="M54" s="147"/>
      <c r="N54" s="150"/>
      <c r="O54" s="153"/>
      <c r="P54" s="152"/>
    </row>
    <row r="55" spans="1:16" ht="12" customHeight="1" x14ac:dyDescent="0.2">
      <c r="A55" s="146">
        <v>10</v>
      </c>
      <c r="B55" s="144"/>
      <c r="C55" s="147"/>
      <c r="D55" s="147"/>
      <c r="E55" s="147"/>
      <c r="F55" s="148"/>
      <c r="G55" s="155"/>
      <c r="H55" s="148"/>
      <c r="I55" s="156"/>
      <c r="J55" s="151"/>
      <c r="K55" s="152"/>
      <c r="L55" s="147"/>
      <c r="M55" s="147"/>
      <c r="N55" s="150"/>
      <c r="O55" s="153"/>
      <c r="P55" s="152"/>
    </row>
    <row r="56" spans="1:16" ht="12" customHeight="1" x14ac:dyDescent="0.2">
      <c r="A56" s="146"/>
      <c r="B56" s="147"/>
      <c r="C56" s="147"/>
      <c r="D56" s="147"/>
      <c r="E56" s="147"/>
      <c r="F56" s="148"/>
      <c r="G56" s="155"/>
      <c r="H56" s="148"/>
      <c r="I56" s="156"/>
      <c r="J56" s="151"/>
      <c r="K56" s="152"/>
      <c r="L56" s="147"/>
      <c r="M56" s="147"/>
      <c r="N56" s="150"/>
      <c r="O56" s="153"/>
      <c r="P56" s="152"/>
    </row>
    <row r="57" spans="1:16" ht="12" customHeight="1" x14ac:dyDescent="0.2">
      <c r="A57" s="146"/>
      <c r="B57" s="144" t="s">
        <v>191</v>
      </c>
      <c r="C57" s="147"/>
      <c r="D57" s="147"/>
      <c r="E57" s="147"/>
      <c r="F57" s="148"/>
      <c r="G57" s="155"/>
      <c r="H57" s="148"/>
      <c r="I57" s="156"/>
      <c r="J57" s="151"/>
      <c r="K57" s="152"/>
      <c r="L57" s="147"/>
      <c r="M57" s="147"/>
      <c r="N57" s="150"/>
      <c r="O57" s="153"/>
      <c r="P57" s="152"/>
    </row>
    <row r="58" spans="1:16" ht="12" customHeight="1" x14ac:dyDescent="0.2">
      <c r="A58" s="146">
        <v>1</v>
      </c>
      <c r="B58" s="147" t="s">
        <v>192</v>
      </c>
      <c r="C58" s="147"/>
      <c r="D58" s="147"/>
      <c r="E58" s="147"/>
      <c r="F58" s="148"/>
      <c r="G58" s="155"/>
      <c r="H58" s="148"/>
      <c r="I58" s="156"/>
      <c r="J58" s="151"/>
      <c r="K58" s="152"/>
      <c r="L58" s="147"/>
      <c r="M58" s="147"/>
      <c r="N58" s="150"/>
      <c r="O58" s="153"/>
      <c r="P58" s="152"/>
    </row>
    <row r="59" spans="1:16" ht="12" customHeight="1" x14ac:dyDescent="0.2">
      <c r="A59" s="146">
        <v>2</v>
      </c>
      <c r="B59" s="147" t="s">
        <v>193</v>
      </c>
      <c r="C59" s="147"/>
      <c r="D59" s="147"/>
      <c r="E59" s="147"/>
      <c r="F59" s="148"/>
      <c r="G59" s="155"/>
      <c r="H59" s="148"/>
      <c r="I59" s="156"/>
      <c r="J59" s="151"/>
      <c r="K59" s="152"/>
      <c r="L59" s="147"/>
      <c r="M59" s="147"/>
      <c r="N59" s="150"/>
      <c r="O59" s="153"/>
      <c r="P59" s="152"/>
    </row>
    <row r="60" spans="1:16" ht="12" customHeight="1" x14ac:dyDescent="0.2">
      <c r="A60" s="146">
        <v>3</v>
      </c>
      <c r="B60" s="147" t="s">
        <v>194</v>
      </c>
      <c r="C60" s="147"/>
      <c r="D60" s="147"/>
      <c r="E60" s="147"/>
      <c r="F60" s="148"/>
      <c r="G60" s="155"/>
      <c r="H60" s="148"/>
      <c r="I60" s="156"/>
      <c r="J60" s="151"/>
      <c r="K60" s="152"/>
      <c r="L60" s="147"/>
      <c r="M60" s="147"/>
      <c r="N60" s="150"/>
      <c r="O60" s="153"/>
      <c r="P60" s="152"/>
    </row>
    <row r="61" spans="1:16" ht="12" customHeight="1" x14ac:dyDescent="0.2">
      <c r="A61" s="146">
        <v>4</v>
      </c>
      <c r="B61" s="147" t="s">
        <v>195</v>
      </c>
      <c r="C61" s="147"/>
      <c r="D61" s="147"/>
      <c r="E61" s="147"/>
      <c r="F61" s="148"/>
      <c r="G61" s="155"/>
      <c r="H61" s="148"/>
      <c r="I61" s="156"/>
      <c r="J61" s="151"/>
      <c r="K61" s="152"/>
      <c r="L61" s="147"/>
      <c r="M61" s="147"/>
      <c r="N61" s="150"/>
      <c r="O61" s="153"/>
      <c r="P61" s="152"/>
    </row>
    <row r="62" spans="1:16" ht="12" customHeight="1" x14ac:dyDescent="0.2">
      <c r="A62" s="146">
        <v>5</v>
      </c>
      <c r="B62" s="147" t="s">
        <v>271</v>
      </c>
      <c r="C62" s="147"/>
      <c r="D62" s="147"/>
      <c r="E62" s="147"/>
      <c r="F62" s="148"/>
      <c r="G62" s="155"/>
      <c r="H62" s="148"/>
      <c r="I62" s="156"/>
      <c r="J62" s="151"/>
      <c r="K62" s="152"/>
      <c r="L62" s="147"/>
      <c r="M62" s="147"/>
      <c r="N62" s="150"/>
      <c r="O62" s="153"/>
      <c r="P62" s="152"/>
    </row>
    <row r="63" spans="1:16" ht="12" customHeight="1" x14ac:dyDescent="0.2">
      <c r="A63" s="146">
        <v>6</v>
      </c>
      <c r="B63" s="160" t="s">
        <v>281</v>
      </c>
      <c r="C63" s="147"/>
      <c r="D63" s="147"/>
      <c r="E63" s="147"/>
      <c r="F63" s="148"/>
      <c r="G63" s="155"/>
      <c r="H63" s="148"/>
      <c r="I63" s="156"/>
      <c r="J63" s="151"/>
      <c r="K63" s="152"/>
      <c r="L63" s="147"/>
      <c r="M63" s="147"/>
      <c r="N63" s="150"/>
      <c r="O63" s="153"/>
      <c r="P63" s="152"/>
    </row>
    <row r="64" spans="1:16" ht="12" customHeight="1" x14ac:dyDescent="0.2">
      <c r="A64" s="146">
        <v>7</v>
      </c>
      <c r="B64" s="147" t="s">
        <v>196</v>
      </c>
      <c r="C64" s="147"/>
      <c r="D64" s="147"/>
      <c r="E64" s="147"/>
      <c r="F64" s="148"/>
      <c r="G64" s="155"/>
      <c r="H64" s="148"/>
      <c r="I64" s="156"/>
      <c r="J64" s="151"/>
      <c r="K64" s="152"/>
      <c r="L64" s="147"/>
      <c r="M64" s="147"/>
      <c r="N64" s="150"/>
      <c r="O64" s="153"/>
      <c r="P64" s="152"/>
    </row>
    <row r="65" spans="1:16" ht="12" customHeight="1" x14ac:dyDescent="0.2">
      <c r="A65" s="146">
        <v>8</v>
      </c>
      <c r="B65" s="147" t="s">
        <v>197</v>
      </c>
      <c r="C65" s="147"/>
      <c r="D65" s="147"/>
      <c r="E65" s="147"/>
      <c r="F65" s="148"/>
      <c r="G65" s="155"/>
      <c r="H65" s="148"/>
      <c r="I65" s="156"/>
      <c r="J65" s="151"/>
      <c r="K65" s="152"/>
      <c r="L65" s="147"/>
      <c r="M65" s="147"/>
      <c r="N65" s="150"/>
      <c r="O65" s="153"/>
      <c r="P65" s="152"/>
    </row>
    <row r="66" spans="1:16" ht="12" customHeight="1" x14ac:dyDescent="0.2">
      <c r="A66" s="146"/>
      <c r="B66" s="147"/>
      <c r="C66" s="147"/>
      <c r="D66" s="147"/>
      <c r="E66" s="147"/>
      <c r="F66" s="148"/>
      <c r="G66" s="155"/>
      <c r="H66" s="148"/>
      <c r="I66" s="156"/>
      <c r="J66" s="151"/>
      <c r="K66" s="152"/>
      <c r="L66" s="147"/>
      <c r="M66" s="147"/>
      <c r="N66" s="150"/>
      <c r="O66" s="153"/>
      <c r="P66" s="152"/>
    </row>
    <row r="67" spans="1:16" ht="12" customHeight="1" x14ac:dyDescent="0.2">
      <c r="A67" s="146"/>
      <c r="B67" s="144" t="s">
        <v>198</v>
      </c>
      <c r="C67" s="147"/>
      <c r="D67" s="147"/>
      <c r="E67" s="147"/>
      <c r="F67" s="148"/>
      <c r="G67" s="155"/>
      <c r="H67" s="148"/>
      <c r="I67" s="156"/>
      <c r="J67" s="151"/>
      <c r="K67" s="152"/>
      <c r="L67" s="147"/>
      <c r="M67" s="147"/>
      <c r="N67" s="150"/>
      <c r="O67" s="153"/>
      <c r="P67" s="152"/>
    </row>
    <row r="68" spans="1:16" ht="12" customHeight="1" x14ac:dyDescent="0.2">
      <c r="A68" s="146">
        <v>1</v>
      </c>
      <c r="B68" s="147" t="s">
        <v>199</v>
      </c>
      <c r="D68" s="147"/>
      <c r="E68" s="147"/>
      <c r="F68" s="148"/>
      <c r="G68" s="155"/>
      <c r="H68" s="148"/>
      <c r="I68" s="156"/>
      <c r="J68" s="151"/>
      <c r="K68" s="152"/>
      <c r="L68" s="147"/>
      <c r="M68" s="147"/>
      <c r="N68" s="150"/>
      <c r="O68" s="153"/>
      <c r="P68" s="152"/>
    </row>
    <row r="69" spans="1:16" ht="12" customHeight="1" x14ac:dyDescent="0.2">
      <c r="A69" s="146">
        <v>2</v>
      </c>
      <c r="B69" s="147" t="s">
        <v>200</v>
      </c>
      <c r="C69" s="147"/>
      <c r="D69" s="147"/>
      <c r="E69" s="147"/>
      <c r="F69" s="148"/>
      <c r="G69" s="155"/>
      <c r="H69" s="148"/>
      <c r="I69" s="156"/>
      <c r="J69" s="151"/>
      <c r="K69" s="152"/>
      <c r="L69" s="147"/>
      <c r="M69" s="147"/>
      <c r="N69" s="150"/>
      <c r="O69" s="153"/>
      <c r="P69" s="152"/>
    </row>
    <row r="70" spans="1:16" ht="12" customHeight="1" x14ac:dyDescent="0.2">
      <c r="A70" s="146">
        <v>3</v>
      </c>
      <c r="B70" s="147" t="s">
        <v>201</v>
      </c>
      <c r="C70" s="147"/>
      <c r="D70" s="147"/>
      <c r="E70" s="147"/>
      <c r="F70" s="148"/>
      <c r="G70" s="155"/>
      <c r="H70" s="148"/>
      <c r="I70" s="156"/>
      <c r="J70" s="151"/>
      <c r="K70" s="152"/>
      <c r="L70" s="147"/>
      <c r="M70" s="147"/>
      <c r="N70" s="150"/>
      <c r="O70" s="153"/>
      <c r="P70" s="152"/>
    </row>
    <row r="71" spans="1:16" ht="12" customHeight="1" x14ac:dyDescent="0.2">
      <c r="A71" s="146">
        <v>4</v>
      </c>
      <c r="B71" s="147" t="s">
        <v>12</v>
      </c>
      <c r="C71" s="147"/>
      <c r="D71" s="147"/>
      <c r="E71" s="147"/>
      <c r="F71" s="148"/>
      <c r="G71" s="152"/>
      <c r="H71" s="148"/>
      <c r="I71" s="150"/>
      <c r="J71" s="151"/>
      <c r="K71" s="152"/>
      <c r="L71" s="147"/>
      <c r="M71" s="147"/>
      <c r="N71" s="150"/>
      <c r="O71" s="153"/>
      <c r="P71" s="152"/>
    </row>
    <row r="72" spans="1:16" ht="12" customHeight="1" x14ac:dyDescent="0.2">
      <c r="A72" s="146">
        <v>5</v>
      </c>
      <c r="B72" s="147" t="s">
        <v>202</v>
      </c>
      <c r="C72" s="147"/>
      <c r="D72" s="147"/>
      <c r="E72" s="147"/>
      <c r="F72" s="148"/>
      <c r="G72" s="152"/>
      <c r="H72" s="148"/>
      <c r="I72" s="150"/>
      <c r="J72" s="151"/>
      <c r="K72" s="152"/>
      <c r="L72" s="147"/>
      <c r="M72" s="147"/>
      <c r="N72" s="150"/>
      <c r="O72" s="153"/>
      <c r="P72" s="152"/>
    </row>
    <row r="73" spans="1:16" ht="12" customHeight="1" x14ac:dyDescent="0.2">
      <c r="A73" s="146">
        <v>6</v>
      </c>
      <c r="B73" s="147" t="s">
        <v>203</v>
      </c>
      <c r="C73" s="147"/>
      <c r="D73" s="147"/>
      <c r="E73" s="147"/>
      <c r="F73" s="148"/>
      <c r="G73" s="152"/>
      <c r="H73" s="148"/>
      <c r="I73" s="150"/>
      <c r="J73" s="151"/>
      <c r="K73" s="152"/>
      <c r="L73" s="147"/>
      <c r="M73" s="147"/>
      <c r="N73" s="150"/>
      <c r="O73" s="153"/>
      <c r="P73" s="152"/>
    </row>
    <row r="74" spans="1:16" ht="12" customHeight="1" x14ac:dyDescent="0.2">
      <c r="A74" s="146">
        <v>7</v>
      </c>
      <c r="B74" s="147" t="s">
        <v>204</v>
      </c>
      <c r="C74" s="147"/>
      <c r="D74" s="147"/>
      <c r="E74" s="147"/>
      <c r="F74" s="148"/>
      <c r="G74" s="152"/>
      <c r="H74" s="148"/>
      <c r="I74" s="150"/>
      <c r="J74" s="151"/>
      <c r="K74" s="152"/>
      <c r="L74" s="147"/>
      <c r="M74" s="147"/>
      <c r="N74" s="150"/>
      <c r="O74" s="153"/>
      <c r="P74" s="152"/>
    </row>
    <row r="75" spans="1:16" ht="12" customHeight="1" x14ac:dyDescent="0.2">
      <c r="A75" s="146">
        <v>8</v>
      </c>
      <c r="B75" s="147" t="s">
        <v>205</v>
      </c>
      <c r="C75" s="147"/>
      <c r="D75" s="147"/>
      <c r="E75" s="147"/>
      <c r="F75" s="148"/>
      <c r="G75" s="152"/>
      <c r="H75" s="148"/>
      <c r="I75" s="150"/>
      <c r="J75" s="151"/>
      <c r="K75" s="152"/>
      <c r="L75" s="147"/>
      <c r="M75" s="147"/>
      <c r="N75" s="150"/>
      <c r="O75" s="153"/>
      <c r="P75" s="152"/>
    </row>
    <row r="76" spans="1:16" ht="12" customHeight="1" x14ac:dyDescent="0.2">
      <c r="A76" s="146">
        <v>9</v>
      </c>
      <c r="B76" s="147" t="s">
        <v>275</v>
      </c>
      <c r="C76" s="147"/>
      <c r="D76" s="147"/>
      <c r="E76" s="147"/>
      <c r="F76" s="148"/>
      <c r="G76" s="152"/>
      <c r="H76" s="148"/>
      <c r="I76" s="150"/>
      <c r="J76" s="151"/>
      <c r="K76" s="152"/>
      <c r="L76" s="147"/>
      <c r="M76" s="147"/>
      <c r="N76" s="150"/>
      <c r="O76" s="153"/>
      <c r="P76" s="152"/>
    </row>
    <row r="77" spans="1:16" ht="12" customHeight="1" x14ac:dyDescent="0.2">
      <c r="A77" s="146">
        <v>10</v>
      </c>
      <c r="B77" s="147" t="s">
        <v>276</v>
      </c>
      <c r="C77" s="147"/>
      <c r="D77" s="147"/>
      <c r="E77" s="147"/>
      <c r="F77" s="148"/>
      <c r="G77" s="152"/>
      <c r="H77" s="148"/>
      <c r="I77" s="150"/>
      <c r="J77" s="151"/>
      <c r="K77" s="152"/>
      <c r="L77" s="147"/>
      <c r="M77" s="147"/>
      <c r="N77" s="150"/>
      <c r="O77" s="153"/>
      <c r="P77" s="152"/>
    </row>
    <row r="78" spans="1:16" ht="12" customHeight="1" x14ac:dyDescent="0.2">
      <c r="A78" s="146">
        <v>11</v>
      </c>
      <c r="B78" s="160" t="s">
        <v>288</v>
      </c>
      <c r="C78" s="147"/>
      <c r="D78" s="147"/>
      <c r="E78" s="147"/>
      <c r="F78" s="148"/>
      <c r="G78" s="152"/>
      <c r="H78" s="148"/>
      <c r="I78" s="150"/>
      <c r="J78" s="151"/>
      <c r="K78" s="152"/>
      <c r="L78" s="147"/>
      <c r="M78" s="147"/>
      <c r="N78" s="150"/>
      <c r="O78" s="153"/>
      <c r="P78" s="152"/>
    </row>
    <row r="79" spans="1:16" ht="12" customHeight="1" x14ac:dyDescent="0.2">
      <c r="A79" s="146"/>
      <c r="B79" s="147"/>
      <c r="C79" s="147"/>
      <c r="D79" s="147"/>
      <c r="E79" s="147"/>
      <c r="F79" s="148"/>
      <c r="G79" s="152"/>
      <c r="H79" s="148"/>
      <c r="I79" s="150"/>
      <c r="J79" s="151"/>
      <c r="K79" s="152"/>
      <c r="L79" s="147"/>
      <c r="M79" s="147"/>
      <c r="N79" s="150"/>
      <c r="O79" s="153"/>
      <c r="P79" s="152"/>
    </row>
    <row r="80" spans="1:16" ht="12" customHeight="1" x14ac:dyDescent="0.2">
      <c r="A80" s="146">
        <v>1</v>
      </c>
      <c r="B80" s="144" t="s">
        <v>206</v>
      </c>
      <c r="C80" s="147"/>
      <c r="D80" s="147"/>
      <c r="E80" s="147"/>
      <c r="F80" s="148"/>
      <c r="G80" s="152"/>
      <c r="H80" s="148"/>
      <c r="I80" s="150"/>
      <c r="J80" s="151"/>
      <c r="K80" s="152"/>
      <c r="L80" s="147"/>
      <c r="M80" s="147"/>
      <c r="N80" s="150"/>
      <c r="O80" s="153"/>
      <c r="P80" s="152"/>
    </row>
    <row r="81" spans="1:16" ht="12" customHeight="1" x14ac:dyDescent="0.2">
      <c r="A81" s="146">
        <v>2</v>
      </c>
      <c r="B81" s="147" t="s">
        <v>207</v>
      </c>
      <c r="C81" s="147"/>
      <c r="D81" s="147"/>
      <c r="E81" s="147"/>
      <c r="F81" s="148"/>
      <c r="G81" s="152"/>
      <c r="H81" s="148"/>
      <c r="I81" s="150"/>
      <c r="J81" s="151"/>
      <c r="K81" s="152"/>
      <c r="L81" s="147"/>
      <c r="M81" s="147"/>
      <c r="N81" s="150"/>
      <c r="O81" s="153"/>
      <c r="P81" s="152"/>
    </row>
    <row r="82" spans="1:16" ht="12" customHeight="1" x14ac:dyDescent="0.2">
      <c r="A82" s="146">
        <v>3</v>
      </c>
      <c r="B82" s="147" t="s">
        <v>208</v>
      </c>
      <c r="C82" s="147"/>
      <c r="D82" s="147"/>
      <c r="E82" s="147"/>
      <c r="F82" s="148"/>
      <c r="G82" s="152"/>
      <c r="H82" s="148"/>
      <c r="I82" s="150"/>
      <c r="J82" s="151"/>
      <c r="K82" s="152"/>
      <c r="L82" s="147"/>
      <c r="M82" s="147"/>
      <c r="N82" s="150"/>
      <c r="O82" s="153"/>
      <c r="P82" s="152"/>
    </row>
    <row r="83" spans="1:16" ht="12" customHeight="1" x14ac:dyDescent="0.2">
      <c r="A83" s="146">
        <v>4</v>
      </c>
      <c r="B83" s="147" t="s">
        <v>209</v>
      </c>
      <c r="C83" s="147"/>
      <c r="D83" s="147"/>
      <c r="E83" s="147"/>
      <c r="F83" s="148"/>
      <c r="G83" s="152"/>
      <c r="H83" s="148"/>
      <c r="I83" s="150"/>
      <c r="J83" s="151"/>
      <c r="K83" s="152"/>
      <c r="L83" s="147"/>
      <c r="M83" s="147"/>
      <c r="N83" s="150"/>
      <c r="O83" s="153"/>
      <c r="P83" s="152"/>
    </row>
    <row r="84" spans="1:16" ht="12" customHeight="1" x14ac:dyDescent="0.2">
      <c r="A84" s="146">
        <v>5</v>
      </c>
      <c r="B84" s="147" t="s">
        <v>272</v>
      </c>
      <c r="C84" s="147"/>
      <c r="D84" s="147"/>
      <c r="E84" s="147"/>
      <c r="F84" s="148"/>
      <c r="G84" s="152"/>
      <c r="H84" s="148"/>
      <c r="I84" s="150"/>
      <c r="J84" s="151"/>
      <c r="K84" s="152"/>
      <c r="L84" s="147"/>
      <c r="M84" s="147"/>
      <c r="N84" s="150"/>
      <c r="O84" s="153"/>
      <c r="P84" s="152"/>
    </row>
    <row r="85" spans="1:16" ht="12" customHeight="1" x14ac:dyDescent="0.2">
      <c r="A85" s="146">
        <v>6</v>
      </c>
      <c r="B85" s="147" t="s">
        <v>210</v>
      </c>
      <c r="C85" s="147"/>
      <c r="D85" s="147"/>
      <c r="E85" s="147"/>
      <c r="F85" s="148"/>
      <c r="G85" s="152"/>
      <c r="H85" s="148"/>
      <c r="I85" s="150"/>
      <c r="J85" s="151"/>
      <c r="K85" s="152"/>
      <c r="L85" s="147"/>
      <c r="M85" s="147"/>
      <c r="N85" s="150"/>
      <c r="O85" s="153"/>
      <c r="P85" s="152"/>
    </row>
    <row r="86" spans="1:16" ht="12" customHeight="1" x14ac:dyDescent="0.2">
      <c r="A86" s="146">
        <v>7</v>
      </c>
      <c r="B86" s="147" t="s">
        <v>211</v>
      </c>
      <c r="C86" s="147"/>
      <c r="D86" s="147"/>
      <c r="E86" s="147"/>
      <c r="F86" s="148"/>
      <c r="G86" s="152"/>
      <c r="H86" s="148"/>
      <c r="I86" s="150"/>
      <c r="J86" s="151"/>
      <c r="K86" s="152"/>
      <c r="L86" s="147"/>
      <c r="M86" s="147"/>
      <c r="N86" s="150"/>
      <c r="O86" s="153"/>
      <c r="P86" s="152"/>
    </row>
    <row r="87" spans="1:16" ht="12" customHeight="1" x14ac:dyDescent="0.2">
      <c r="A87" s="146"/>
      <c r="B87" s="147" t="s">
        <v>212</v>
      </c>
      <c r="C87" s="147"/>
      <c r="D87" s="147"/>
      <c r="E87" s="147"/>
      <c r="F87" s="148"/>
      <c r="G87" s="152"/>
      <c r="H87" s="148"/>
      <c r="I87" s="150"/>
      <c r="J87" s="151"/>
      <c r="K87" s="152"/>
      <c r="L87" s="147"/>
      <c r="M87" s="147"/>
      <c r="N87" s="150"/>
      <c r="O87" s="153"/>
      <c r="P87" s="152"/>
    </row>
    <row r="88" spans="1:16" ht="12" customHeight="1" x14ac:dyDescent="0.2">
      <c r="A88" s="146"/>
      <c r="B88" s="147"/>
      <c r="C88" s="147"/>
      <c r="D88" s="147"/>
      <c r="E88" s="147"/>
      <c r="F88" s="148"/>
      <c r="G88" s="152"/>
      <c r="H88" s="148"/>
      <c r="I88" s="150"/>
      <c r="J88" s="151"/>
      <c r="K88" s="152"/>
      <c r="L88" s="147"/>
      <c r="M88" s="147"/>
      <c r="N88" s="150"/>
      <c r="O88" s="153"/>
      <c r="P88" s="152"/>
    </row>
    <row r="89" spans="1:16" ht="12" customHeight="1" x14ac:dyDescent="0.2">
      <c r="B89" s="147"/>
    </row>
    <row r="90" spans="1:16" ht="12" customHeight="1" x14ac:dyDescent="0.2">
      <c r="A90" s="146">
        <v>1</v>
      </c>
      <c r="B90" s="144" t="s">
        <v>213</v>
      </c>
    </row>
    <row r="91" spans="1:16" ht="12" customHeight="1" x14ac:dyDescent="0.2">
      <c r="A91" s="146">
        <v>2</v>
      </c>
      <c r="B91" s="147" t="s">
        <v>214</v>
      </c>
    </row>
    <row r="92" spans="1:16" ht="12" customHeight="1" x14ac:dyDescent="0.2">
      <c r="A92" s="146">
        <v>3</v>
      </c>
      <c r="B92" s="147" t="s">
        <v>215</v>
      </c>
    </row>
    <row r="93" spans="1:16" ht="12" customHeight="1" x14ac:dyDescent="0.2">
      <c r="A93" s="146">
        <v>4</v>
      </c>
      <c r="B93" s="147" t="s">
        <v>216</v>
      </c>
    </row>
    <row r="94" spans="1:16" ht="12" customHeight="1" x14ac:dyDescent="0.2">
      <c r="A94" s="146">
        <v>5</v>
      </c>
      <c r="B94" s="147" t="s">
        <v>217</v>
      </c>
    </row>
    <row r="95" spans="1:16" ht="12" customHeight="1" x14ac:dyDescent="0.2">
      <c r="A95" s="146">
        <v>6</v>
      </c>
      <c r="B95" s="147" t="s">
        <v>273</v>
      </c>
    </row>
    <row r="96" spans="1:16" ht="12" customHeight="1" x14ac:dyDescent="0.2">
      <c r="A96" s="146">
        <v>7</v>
      </c>
      <c r="B96" s="147" t="s">
        <v>218</v>
      </c>
    </row>
    <row r="97" spans="1:2" ht="12" customHeight="1" x14ac:dyDescent="0.2">
      <c r="A97" s="146">
        <v>8</v>
      </c>
      <c r="B97" s="147" t="s">
        <v>219</v>
      </c>
    </row>
    <row r="98" spans="1:2" ht="12" customHeight="1" x14ac:dyDescent="0.2">
      <c r="A98" s="146">
        <v>9</v>
      </c>
      <c r="B98" s="147" t="s">
        <v>220</v>
      </c>
    </row>
    <row r="99" spans="1:2" ht="12" customHeight="1" x14ac:dyDescent="0.2">
      <c r="A99" s="146">
        <v>10</v>
      </c>
      <c r="B99" s="147" t="s">
        <v>221</v>
      </c>
    </row>
    <row r="100" spans="1:2" ht="12" customHeight="1" x14ac:dyDescent="0.2">
      <c r="A100" s="146">
        <v>11</v>
      </c>
      <c r="B100" s="147" t="s">
        <v>222</v>
      </c>
    </row>
    <row r="101" spans="1:2" ht="12" customHeight="1" x14ac:dyDescent="0.2">
      <c r="A101" s="146">
        <v>12</v>
      </c>
      <c r="B101" s="122" t="s">
        <v>223</v>
      </c>
    </row>
    <row r="102" spans="1:2" ht="12" customHeight="1" x14ac:dyDescent="0.2">
      <c r="A102" s="146">
        <v>13</v>
      </c>
      <c r="B102" s="122" t="s">
        <v>224</v>
      </c>
    </row>
    <row r="103" spans="1:2" ht="12" customHeight="1" x14ac:dyDescent="0.2">
      <c r="A103" s="146">
        <v>14</v>
      </c>
      <c r="B103" s="122" t="s">
        <v>225</v>
      </c>
    </row>
    <row r="104" spans="1:2" ht="12" customHeight="1" x14ac:dyDescent="0.2">
      <c r="A104" s="146">
        <v>15</v>
      </c>
      <c r="B104" s="122" t="s">
        <v>226</v>
      </c>
    </row>
    <row r="105" spans="1:2" ht="12" customHeight="1" x14ac:dyDescent="0.2">
      <c r="A105" s="146">
        <v>16</v>
      </c>
      <c r="B105" s="122" t="s">
        <v>227</v>
      </c>
    </row>
    <row r="106" spans="1:2" ht="12" customHeight="1" x14ac:dyDescent="0.2">
      <c r="A106" s="146">
        <v>17</v>
      </c>
      <c r="B106" s="122" t="s">
        <v>228</v>
      </c>
    </row>
    <row r="107" spans="1:2" ht="12" customHeight="1" x14ac:dyDescent="0.2">
      <c r="A107" s="146">
        <v>18</v>
      </c>
      <c r="B107" s="122" t="s">
        <v>229</v>
      </c>
    </row>
    <row r="108" spans="1:2" ht="12" customHeight="1" x14ac:dyDescent="0.2">
      <c r="A108" s="146">
        <v>19</v>
      </c>
      <c r="B108" s="122" t="s">
        <v>230</v>
      </c>
    </row>
    <row r="109" spans="1:2" ht="12" customHeight="1" x14ac:dyDescent="0.2">
      <c r="A109" s="146">
        <v>20</v>
      </c>
      <c r="B109" s="122" t="s">
        <v>231</v>
      </c>
    </row>
    <row r="110" spans="1:2" ht="12" customHeight="1" x14ac:dyDescent="0.2">
      <c r="A110" s="146">
        <v>21</v>
      </c>
      <c r="B110" s="122" t="s">
        <v>274</v>
      </c>
    </row>
    <row r="111" spans="1:2" ht="12" customHeight="1" x14ac:dyDescent="0.2">
      <c r="A111" s="146">
        <v>22</v>
      </c>
      <c r="B111" s="122" t="s">
        <v>232</v>
      </c>
    </row>
    <row r="112" spans="1:2" ht="12" customHeight="1" x14ac:dyDescent="0.2">
      <c r="A112" s="146">
        <v>23</v>
      </c>
      <c r="B112" s="122" t="s">
        <v>233</v>
      </c>
    </row>
    <row r="113" spans="1:15" ht="12" customHeight="1" x14ac:dyDescent="0.2">
      <c r="A113" s="146">
        <v>24</v>
      </c>
      <c r="B113" s="122" t="s">
        <v>234</v>
      </c>
    </row>
    <row r="114" spans="1:15" ht="12" customHeight="1" x14ac:dyDescent="0.2">
      <c r="B114" s="161" t="s">
        <v>282</v>
      </c>
    </row>
    <row r="116" spans="1:15" ht="12" customHeight="1" x14ac:dyDescent="0.2">
      <c r="A116" s="146">
        <v>1</v>
      </c>
      <c r="B116" s="145" t="s">
        <v>235</v>
      </c>
    </row>
    <row r="117" spans="1:15" ht="12" customHeight="1" x14ac:dyDescent="0.2">
      <c r="A117" s="146">
        <v>2</v>
      </c>
      <c r="B117" s="122" t="s">
        <v>236</v>
      </c>
    </row>
    <row r="118" spans="1:15" ht="12" customHeight="1" x14ac:dyDescent="0.2">
      <c r="A118" s="146">
        <v>3</v>
      </c>
      <c r="B118" s="122" t="s">
        <v>237</v>
      </c>
    </row>
    <row r="119" spans="1:15" ht="12" customHeight="1" x14ac:dyDescent="0.2">
      <c r="A119" s="146">
        <v>4</v>
      </c>
      <c r="B119" s="122" t="s">
        <v>238</v>
      </c>
    </row>
    <row r="120" spans="1:15" ht="12" customHeight="1" x14ac:dyDescent="0.2">
      <c r="A120" s="146">
        <v>5</v>
      </c>
      <c r="B120" s="122" t="s">
        <v>239</v>
      </c>
    </row>
    <row r="121" spans="1:15" ht="12" customHeight="1" x14ac:dyDescent="0.2">
      <c r="A121" s="146"/>
      <c r="B121" s="147" t="s">
        <v>270</v>
      </c>
    </row>
    <row r="122" spans="1:15" ht="12" customHeight="1" x14ac:dyDescent="0.2">
      <c r="B122" s="147"/>
    </row>
    <row r="123" spans="1:15" ht="12" customHeight="1" x14ac:dyDescent="0.2">
      <c r="A123" s="146">
        <v>1</v>
      </c>
      <c r="B123" s="145" t="s">
        <v>240</v>
      </c>
    </row>
    <row r="124" spans="1:15" ht="12" customHeight="1" x14ac:dyDescent="0.2">
      <c r="A124" s="146">
        <v>2</v>
      </c>
      <c r="B124" s="122" t="s">
        <v>241</v>
      </c>
    </row>
    <row r="125" spans="1:15" ht="12" customHeight="1" x14ac:dyDescent="0.2">
      <c r="A125" s="146">
        <v>3</v>
      </c>
      <c r="B125" s="122" t="s">
        <v>242</v>
      </c>
    </row>
    <row r="126" spans="1:15" ht="12" customHeight="1" x14ac:dyDescent="0.2">
      <c r="A126" s="146">
        <v>4</v>
      </c>
      <c r="B126" s="122" t="s">
        <v>243</v>
      </c>
    </row>
    <row r="127" spans="1:15" ht="12" customHeight="1" x14ac:dyDescent="0.2">
      <c r="A127" s="157">
        <v>5</v>
      </c>
      <c r="B127" s="122" t="s">
        <v>244</v>
      </c>
    </row>
    <row r="128" spans="1:15" ht="12" customHeight="1" x14ac:dyDescent="0.2">
      <c r="B128" s="122" t="s">
        <v>245</v>
      </c>
      <c r="F128" s="126" t="s">
        <v>28</v>
      </c>
      <c r="H128" s="126" t="s">
        <v>29</v>
      </c>
      <c r="J128" s="126" t="s">
        <v>30</v>
      </c>
      <c r="M128" s="127" t="s">
        <v>31</v>
      </c>
      <c r="O128" s="127" t="s">
        <v>32</v>
      </c>
    </row>
    <row r="129" spans="1:15" ht="12" customHeight="1" x14ac:dyDescent="0.2">
      <c r="F129" s="126" t="s">
        <v>33</v>
      </c>
      <c r="H129" s="126" t="s">
        <v>33</v>
      </c>
      <c r="J129" s="126" t="s">
        <v>33</v>
      </c>
      <c r="M129" s="127" t="s">
        <v>33</v>
      </c>
      <c r="O129" s="127" t="s">
        <v>33</v>
      </c>
    </row>
    <row r="130" spans="1:15" ht="12" customHeight="1" x14ac:dyDescent="0.2">
      <c r="F130" s="126" t="str">
        <f>'Assessment Tables'!F$11</f>
        <v>Catastrophic</v>
      </c>
      <c r="H130" s="126" t="str">
        <f>'Assessment Tables'!A$32</f>
        <v>Almost Certain</v>
      </c>
      <c r="J130" s="126" t="str">
        <f>'Assessment Tables'!A$50</f>
        <v>Extreme</v>
      </c>
      <c r="M130" s="127" t="str">
        <f>'Assessment Tables'!A41</f>
        <v>Very Good</v>
      </c>
      <c r="O130" s="127" t="str">
        <f>'Assessment Tables'!D50</f>
        <v>Priority 1</v>
      </c>
    </row>
    <row r="131" spans="1:15" ht="12" customHeight="1" x14ac:dyDescent="0.2">
      <c r="F131" s="126" t="str">
        <f>'Assessment Tables'!E$11</f>
        <v>Critical</v>
      </c>
      <c r="H131" s="126" t="str">
        <f>'Assessment Tables'!A$33</f>
        <v>Likely</v>
      </c>
      <c r="J131" s="126" t="str">
        <f>'Assessment Tables'!A$51</f>
        <v>High</v>
      </c>
      <c r="M131" s="127" t="str">
        <f>'Assessment Tables'!A42</f>
        <v>Good</v>
      </c>
      <c r="O131" s="127" t="str">
        <f>'Assessment Tables'!D51</f>
        <v>Priority 2</v>
      </c>
    </row>
    <row r="132" spans="1:15" ht="12" customHeight="1" x14ac:dyDescent="0.2">
      <c r="F132" s="126" t="str">
        <f>'Assessment Tables'!D$11</f>
        <v>Serious</v>
      </c>
      <c r="H132" s="126" t="str">
        <f>'Assessment Tables'!A$34</f>
        <v>Possible</v>
      </c>
      <c r="J132" s="126" t="str">
        <f>'Assessment Tables'!A$52</f>
        <v>Moderate</v>
      </c>
      <c r="M132" s="127" t="str">
        <f>'Assessment Tables'!A43</f>
        <v>Satisfactory</v>
      </c>
      <c r="O132" s="127" t="str">
        <f>'Assessment Tables'!D52</f>
        <v>Priority 3</v>
      </c>
    </row>
    <row r="133" spans="1:15" ht="12" customHeight="1" x14ac:dyDescent="0.2">
      <c r="F133" s="126" t="str">
        <f>'Assessment Tables'!C$11</f>
        <v>Important</v>
      </c>
      <c r="H133" s="126" t="str">
        <f>'Assessment Tables'!A$35</f>
        <v>Unlikely</v>
      </c>
      <c r="J133" s="126" t="str">
        <f>'Assessment Tables'!A$53</f>
        <v>Low</v>
      </c>
      <c r="M133" s="127" t="str">
        <f>'Assessment Tables'!A44</f>
        <v>Weak</v>
      </c>
      <c r="O133" s="127" t="str">
        <f>'Assessment Tables'!D53</f>
        <v>Priority 4</v>
      </c>
    </row>
    <row r="134" spans="1:15" ht="12" customHeight="1" x14ac:dyDescent="0.2">
      <c r="F134" s="126" t="str">
        <f>'Assessment Tables'!B$11</f>
        <v>Minor</v>
      </c>
      <c r="H134" s="126" t="str">
        <f>'Assessment Tables'!A$36</f>
        <v>Rare</v>
      </c>
      <c r="J134" s="126" t="str">
        <f>'Assessment Tables'!A$54</f>
        <v>Insignificant</v>
      </c>
      <c r="M134" s="127" t="str">
        <f>'Assessment Tables'!A45</f>
        <v>Unsatisfactory</v>
      </c>
      <c r="O134" s="127" t="str">
        <f>'Assessment Tables'!D54</f>
        <v>Priority 5</v>
      </c>
    </row>
    <row r="136" spans="1:15" ht="12" customHeight="1" x14ac:dyDescent="0.2">
      <c r="A136" s="146">
        <v>1</v>
      </c>
      <c r="B136" s="158" t="s">
        <v>246</v>
      </c>
    </row>
    <row r="137" spans="1:15" ht="12" customHeight="1" x14ac:dyDescent="0.2">
      <c r="A137" s="146">
        <v>2</v>
      </c>
      <c r="B137" s="148" t="s">
        <v>247</v>
      </c>
    </row>
    <row r="138" spans="1:15" ht="12" customHeight="1" x14ac:dyDescent="0.2">
      <c r="A138" s="146">
        <v>3</v>
      </c>
      <c r="B138" s="148" t="s">
        <v>248</v>
      </c>
    </row>
    <row r="139" spans="1:15" ht="12" customHeight="1" x14ac:dyDescent="0.2">
      <c r="A139" s="146">
        <v>4</v>
      </c>
      <c r="B139" s="148" t="s">
        <v>249</v>
      </c>
    </row>
    <row r="140" spans="1:15" ht="12" customHeight="1" x14ac:dyDescent="0.2">
      <c r="A140" s="146">
        <v>5</v>
      </c>
      <c r="B140" s="148" t="s">
        <v>250</v>
      </c>
    </row>
    <row r="141" spans="1:15" ht="12" customHeight="1" x14ac:dyDescent="0.2">
      <c r="B141" s="148" t="s">
        <v>251</v>
      </c>
    </row>
    <row r="143" spans="1:15" ht="12" customHeight="1" x14ac:dyDescent="0.2">
      <c r="A143" s="146">
        <v>1</v>
      </c>
      <c r="B143" s="158" t="s">
        <v>252</v>
      </c>
    </row>
    <row r="144" spans="1:15" ht="12" customHeight="1" x14ac:dyDescent="0.2">
      <c r="A144" s="146">
        <v>2</v>
      </c>
      <c r="B144" s="161" t="s">
        <v>283</v>
      </c>
    </row>
    <row r="145" spans="1:2" ht="12" customHeight="1" x14ac:dyDescent="0.2">
      <c r="A145" s="146">
        <v>3</v>
      </c>
      <c r="B145" s="148" t="s">
        <v>258</v>
      </c>
    </row>
    <row r="146" spans="1:2" ht="12" customHeight="1" x14ac:dyDescent="0.2">
      <c r="A146" s="146">
        <v>4</v>
      </c>
      <c r="B146" s="148" t="s">
        <v>259</v>
      </c>
    </row>
    <row r="147" spans="1:2" ht="12" customHeight="1" x14ac:dyDescent="0.2">
      <c r="A147" s="146">
        <v>5</v>
      </c>
      <c r="B147" s="148" t="s">
        <v>214</v>
      </c>
    </row>
    <row r="148" spans="1:2" ht="12" customHeight="1" x14ac:dyDescent="0.2">
      <c r="A148" s="146">
        <v>6</v>
      </c>
      <c r="B148" s="148" t="s">
        <v>260</v>
      </c>
    </row>
    <row r="149" spans="1:2" ht="12" customHeight="1" x14ac:dyDescent="0.2">
      <c r="A149" s="146">
        <v>7</v>
      </c>
      <c r="B149" s="148" t="s">
        <v>261</v>
      </c>
    </row>
    <row r="150" spans="1:2" ht="12" customHeight="1" x14ac:dyDescent="0.2">
      <c r="A150" s="146">
        <v>8</v>
      </c>
      <c r="B150" s="148" t="s">
        <v>262</v>
      </c>
    </row>
    <row r="151" spans="1:2" ht="12" customHeight="1" x14ac:dyDescent="0.2">
      <c r="A151" s="146">
        <v>9</v>
      </c>
      <c r="B151" s="148" t="s">
        <v>263</v>
      </c>
    </row>
    <row r="152" spans="1:2" ht="12" customHeight="1" x14ac:dyDescent="0.2">
      <c r="A152" s="146">
        <v>10</v>
      </c>
      <c r="B152" s="148" t="s">
        <v>264</v>
      </c>
    </row>
    <row r="153" spans="1:2" ht="12" customHeight="1" x14ac:dyDescent="0.2">
      <c r="A153" s="146">
        <v>11</v>
      </c>
      <c r="B153" s="148" t="s">
        <v>265</v>
      </c>
    </row>
    <row r="154" spans="1:2" ht="12" customHeight="1" x14ac:dyDescent="0.2">
      <c r="A154" s="146">
        <v>12</v>
      </c>
      <c r="B154" s="122" t="s">
        <v>266</v>
      </c>
    </row>
    <row r="155" spans="1:2" ht="12" customHeight="1" x14ac:dyDescent="0.2">
      <c r="A155" s="146">
        <v>13</v>
      </c>
      <c r="B155" s="122" t="s">
        <v>267</v>
      </c>
    </row>
    <row r="156" spans="1:2" ht="12" customHeight="1" x14ac:dyDescent="0.2">
      <c r="B156" s="122" t="s">
        <v>268</v>
      </c>
    </row>
    <row r="158" spans="1:2" ht="12" customHeight="1" x14ac:dyDescent="0.2">
      <c r="B158" s="151"/>
    </row>
    <row r="159" spans="1:2" ht="12" customHeight="1" x14ac:dyDescent="0.2">
      <c r="B159" s="151"/>
    </row>
    <row r="160" spans="1:2" ht="12" customHeight="1" x14ac:dyDescent="0.2">
      <c r="B160" s="151"/>
    </row>
    <row r="161" spans="2:2" ht="12" customHeight="1" x14ac:dyDescent="0.2">
      <c r="B161" s="151"/>
    </row>
    <row r="162" spans="2:2" ht="12" customHeight="1" x14ac:dyDescent="0.2">
      <c r="B162" s="151"/>
    </row>
    <row r="163" spans="2:2" ht="12" customHeight="1" x14ac:dyDescent="0.2">
      <c r="B163" s="151"/>
    </row>
    <row r="164" spans="2:2" ht="12" customHeight="1" x14ac:dyDescent="0.2">
      <c r="B164" s="151"/>
    </row>
    <row r="165" spans="2:2" ht="12" customHeight="1" x14ac:dyDescent="0.2">
      <c r="B165" s="151"/>
    </row>
    <row r="166" spans="2:2" ht="12" customHeight="1" x14ac:dyDescent="0.2">
      <c r="B166" s="151"/>
    </row>
    <row r="167" spans="2:2" ht="12" customHeight="1" x14ac:dyDescent="0.2">
      <c r="B167" s="151"/>
    </row>
    <row r="168" spans="2:2" ht="12" customHeight="1" x14ac:dyDescent="0.2">
      <c r="B168" s="151"/>
    </row>
    <row r="169" spans="2:2" ht="12" customHeight="1" x14ac:dyDescent="0.2">
      <c r="B169" s="151"/>
    </row>
  </sheetData>
  <mergeCells count="19">
    <mergeCell ref="K7:K8"/>
    <mergeCell ref="L7:L8"/>
    <mergeCell ref="M7:M8"/>
    <mergeCell ref="U7:U8"/>
    <mergeCell ref="P7:P8"/>
    <mergeCell ref="Q7:Q8"/>
    <mergeCell ref="R7:R8"/>
    <mergeCell ref="S7:S8"/>
    <mergeCell ref="T7:T8"/>
    <mergeCell ref="N7:N8"/>
    <mergeCell ref="O7:O8"/>
    <mergeCell ref="I7:I8"/>
    <mergeCell ref="F8:H8"/>
    <mergeCell ref="J7:J8"/>
    <mergeCell ref="A7:A8"/>
    <mergeCell ref="B7:B8"/>
    <mergeCell ref="C7:C8"/>
    <mergeCell ref="D7:D8"/>
    <mergeCell ref="E7:E8"/>
  </mergeCells>
  <conditionalFormatting sqref="D9:D13 D15 D17:D20 L9:L43 Q37:R43 Q7:T36">
    <cfRule type="cellIs" dxfId="14" priority="13" stopIfTrue="1" operator="equal">
      <formula>"Red"</formula>
    </cfRule>
    <cfRule type="cellIs" dxfId="13" priority="14" stopIfTrue="1" operator="equal">
      <formula>"Amber"</formula>
    </cfRule>
    <cfRule type="cellIs" dxfId="12" priority="15" stopIfTrue="1" operator="equal">
      <formula>"Green"</formula>
    </cfRule>
  </conditionalFormatting>
  <conditionalFormatting sqref="P7:P43">
    <cfRule type="cellIs" dxfId="11" priority="10" stopIfTrue="1" operator="equal">
      <formula>"Priority 1"</formula>
    </cfRule>
    <cfRule type="cellIs" dxfId="10" priority="11" stopIfTrue="1" operator="equal">
      <formula>"Priority 2"</formula>
    </cfRule>
    <cfRule type="cellIs" dxfId="9" priority="12" stopIfTrue="1" operator="equal">
      <formula>"Priority 3"</formula>
    </cfRule>
  </conditionalFormatting>
  <conditionalFormatting sqref="J7:J43">
    <cfRule type="cellIs" dxfId="8" priority="7" stopIfTrue="1" operator="equal">
      <formula>$J$130</formula>
    </cfRule>
    <cfRule type="cellIs" dxfId="7" priority="8" stopIfTrue="1" operator="equal">
      <formula>$J$131</formula>
    </cfRule>
    <cfRule type="cellIs" dxfId="6" priority="9" stopIfTrue="1" operator="equal">
      <formula>$J$132</formula>
    </cfRule>
  </conditionalFormatting>
  <conditionalFormatting sqref="O7:O43">
    <cfRule type="cellIs" dxfId="5" priority="4" stopIfTrue="1" operator="equal">
      <formula>$O$130</formula>
    </cfRule>
    <cfRule type="cellIs" dxfId="4" priority="5" stopIfTrue="1" operator="equal">
      <formula>$O$131</formula>
    </cfRule>
    <cfRule type="cellIs" dxfId="3" priority="6" stopIfTrue="1" operator="equal">
      <formula>$O$132</formula>
    </cfRule>
  </conditionalFormatting>
  <conditionalFormatting sqref="U7:U8">
    <cfRule type="cellIs" dxfId="2" priority="1" stopIfTrue="1" operator="equal">
      <formula>"Red"</formula>
    </cfRule>
    <cfRule type="cellIs" dxfId="1" priority="2" stopIfTrue="1" operator="equal">
      <formula>"Amber"</formula>
    </cfRule>
    <cfRule type="cellIs" dxfId="0" priority="3" stopIfTrue="1" operator="equal">
      <formula>"Green"</formula>
    </cfRule>
  </conditionalFormatting>
  <dataValidations count="7">
    <dataValidation allowBlank="1" showErrorMessage="1" sqref="M7:M8"/>
    <dataValidation type="list" allowBlank="1" showErrorMessage="1" sqref="B9:B43">
      <formula1>RiskArea</formula1>
    </dataValidation>
    <dataValidation type="list" allowBlank="1" showErrorMessage="1" sqref="C9:C43">
      <formula1>INDIRECT(SUBSTITUTE(B9," ",""))</formula1>
    </dataValidation>
    <dataValidation type="list" allowBlank="1" showErrorMessage="1" sqref="M9:M43">
      <formula1>$M$129:$M$134</formula1>
      <formula2>0</formula2>
    </dataValidation>
    <dataValidation type="list" errorStyle="warning" allowBlank="1" showErrorMessage="1" sqref="H9:H43">
      <formula1>$H$129:$H$134</formula1>
      <formula2>0</formula2>
    </dataValidation>
    <dataValidation type="list" errorStyle="warning" allowBlank="1" showErrorMessage="1" sqref="F9:F43">
      <formula1>$F$129:$F$134</formula1>
      <formula2>0</formula2>
    </dataValidation>
    <dataValidation type="list" allowBlank="1" showErrorMessage="1" sqref="G54:G70 I54:I70">
      <formula1>"NA,1,2,3,4,5,6,7,8,9"</formula1>
      <formula2>0</formula2>
    </dataValidation>
  </dataValidations>
  <pageMargins left="0.7" right="0.7" top="0.75" bottom="0.75" header="0.3" footer="0.3"/>
  <pageSetup paperSize="9" scale="25" orientation="portrait" horizontalDpi="300" r:id="rId1"/>
  <drawing r:id="rId2"/>
  <legacyDrawing r:id="rId3"/>
  <mc:AlternateContent xmlns:mc="http://schemas.openxmlformats.org/markup-compatibility/2006">
    <mc:Choice Requires="x14">
      <controls>
        <mc:AlternateContent xmlns:mc="http://schemas.openxmlformats.org/markup-compatibility/2006">
          <mc:Choice Requires="x14">
            <control shapeId="10247" r:id="rId4" name="Button 1">
              <controlPr defaultSize="0" print="0" autoFill="0" autoLine="0" autoPict="0" macro="[0]!Module1.Return_to_beginning">
                <anchor moveWithCells="1" sizeWithCells="1">
                  <from>
                    <xdr:col>3</xdr:col>
                    <xdr:colOff>1190625</xdr:colOff>
                    <xdr:row>0</xdr:row>
                    <xdr:rowOff>28575</xdr:rowOff>
                  </from>
                  <to>
                    <xdr:col>3</xdr:col>
                    <xdr:colOff>3600450</xdr:colOff>
                    <xdr:row>2</xdr:row>
                    <xdr:rowOff>28575</xdr:rowOff>
                  </to>
                </anchor>
              </controlPr>
            </control>
          </mc:Choice>
        </mc:AlternateContent>
        <mc:AlternateContent xmlns:mc="http://schemas.openxmlformats.org/markup-compatibility/2006">
          <mc:Choice Requires="x14">
            <control shapeId="10248" r:id="rId5" name="Button 3">
              <controlPr defaultSize="0" print="0" autoFill="0" autoLine="0" autoPict="0" macro="[0]!Module2.Goto_Categories">
                <anchor moveWithCells="1" sizeWithCells="1">
                  <from>
                    <xdr:col>4</xdr:col>
                    <xdr:colOff>819150</xdr:colOff>
                    <xdr:row>0</xdr:row>
                    <xdr:rowOff>0</xdr:rowOff>
                  </from>
                  <to>
                    <xdr:col>4</xdr:col>
                    <xdr:colOff>1762125</xdr:colOff>
                    <xdr:row>2</xdr:row>
                    <xdr:rowOff>47625</xdr:rowOff>
                  </to>
                </anchor>
              </controlPr>
            </control>
          </mc:Choice>
        </mc:AlternateContent>
        <mc:AlternateContent xmlns:mc="http://schemas.openxmlformats.org/markup-compatibility/2006">
          <mc:Choice Requires="x14">
            <control shapeId="10249" r:id="rId6" name="Button 133">
              <controlPr defaultSize="0" print="0" autoFill="0" autoLine="0" autoPict="0" macro="[0]!Module2.Goto_Inh_vs_Res_Graph">
                <anchor moveWithCells="1" sizeWithCells="1">
                  <from>
                    <xdr:col>12</xdr:col>
                    <xdr:colOff>371475</xdr:colOff>
                    <xdr:row>0</xdr:row>
                    <xdr:rowOff>0</xdr:rowOff>
                  </from>
                  <to>
                    <xdr:col>16</xdr:col>
                    <xdr:colOff>971550</xdr:colOff>
                    <xdr:row>2</xdr:row>
                    <xdr:rowOff>47625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35</vt:i4>
      </vt:variant>
    </vt:vector>
  </HeadingPairs>
  <TitlesOfParts>
    <vt:vector size="44" baseType="lpstr">
      <vt:lpstr>Beginning</vt:lpstr>
      <vt:lpstr>Cover</vt:lpstr>
      <vt:lpstr>Index</vt:lpstr>
      <vt:lpstr>Workshop logistics</vt:lpstr>
      <vt:lpstr>Assessment Tables</vt:lpstr>
      <vt:lpstr>Inherent Risk Register</vt:lpstr>
      <vt:lpstr>Inherent vs Residual graph</vt:lpstr>
      <vt:lpstr>Summary</vt:lpstr>
      <vt:lpstr>Top 10</vt:lpstr>
      <vt:lpstr>Accounting_Information</vt:lpstr>
      <vt:lpstr>Budgeting___Planning</vt:lpstr>
      <vt:lpstr>Cash_Flow</vt:lpstr>
      <vt:lpstr>Compliance</vt:lpstr>
      <vt:lpstr>Cost_Control</vt:lpstr>
      <vt:lpstr>ExternalRisks</vt:lpstr>
      <vt:lpstr>Financial_Instruments</vt:lpstr>
      <vt:lpstr>'Top 10'!Financial_Management</vt:lpstr>
      <vt:lpstr>Financial_Management</vt:lpstr>
      <vt:lpstr>Financial_Reporting</vt:lpstr>
      <vt:lpstr>'Inherent Risk Register'!FinancialManagement</vt:lpstr>
      <vt:lpstr>'Top 10'!FinancialManagement</vt:lpstr>
      <vt:lpstr>FinancialManagement</vt:lpstr>
      <vt:lpstr>Funding</vt:lpstr>
      <vt:lpstr>Governance</vt:lpstr>
      <vt:lpstr>HumanResources</vt:lpstr>
      <vt:lpstr>InformationManagement</vt:lpstr>
      <vt:lpstr>Integrity</vt:lpstr>
      <vt:lpstr>Investment_Evaluation</vt:lpstr>
      <vt:lpstr>Operational</vt:lpstr>
      <vt:lpstr>'Assessment Tables'!Print_Area</vt:lpstr>
      <vt:lpstr>Beginning!Print_Area</vt:lpstr>
      <vt:lpstr>Cover!Print_Area</vt:lpstr>
      <vt:lpstr>Index!Print_Area</vt:lpstr>
      <vt:lpstr>'Inherent Risk Register'!Print_Area</vt:lpstr>
      <vt:lpstr>'Inherent vs Residual graph'!Print_Area</vt:lpstr>
      <vt:lpstr>Summary!Print_Area</vt:lpstr>
      <vt:lpstr>'Top 10'!Print_Area</vt:lpstr>
      <vt:lpstr>'Workshop logistics'!Print_Area</vt:lpstr>
      <vt:lpstr>'Assessment Tables'!Print_Titles</vt:lpstr>
      <vt:lpstr>'Inherent Risk Register'!Print_Titles</vt:lpstr>
      <vt:lpstr>Property__Plant___Equipment</vt:lpstr>
      <vt:lpstr>Revenue</vt:lpstr>
      <vt:lpstr>RiskArea</vt:lpstr>
      <vt:lpstr>Treasury</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Kavithrin Naidoo</dc:creator>
  <cp:lastModifiedBy>Rudolf Kruger</cp:lastModifiedBy>
  <cp:lastPrinted>2010-11-15T14:13:44Z</cp:lastPrinted>
  <dcterms:created xsi:type="dcterms:W3CDTF">2010-05-11T10:24:49Z</dcterms:created>
  <dcterms:modified xsi:type="dcterms:W3CDTF">2015-08-07T06:54:42Z</dcterms:modified>
</cp:coreProperties>
</file>